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3" activeTab="2"/>
  </bookViews>
  <sheets>
    <sheet name="Challenge CHRISTIAN  LIEVEQUIN " sheetId="1" r:id="rId1"/>
    <sheet name="Challenge JACQUES PINSSON " sheetId="2" r:id="rId2"/>
    <sheet name="Challenge François WADOUX" sheetId="3" r:id="rId3"/>
    <sheet name=" challenge éTIENNE FRAMERY" sheetId="4" r:id="rId4"/>
    <sheet name=" challenge MARCEL LOMBART" sheetId="5" r:id="rId5"/>
    <sheet name=" plombée EMDR" sheetId="6" r:id="rId6"/>
    <sheet name="réglement américaine" sheetId="7" r:id="rId7"/>
    <sheet name="américaines " sheetId="8" r:id="rId8"/>
    <sheet name="rencontre verberie" sheetId="9" r:id="rId9"/>
  </sheets>
  <definedNames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<sst xmlns="http://schemas.openxmlformats.org/spreadsheetml/2006/main" count="1109" uniqueCount="367">
  <si>
    <t>truites
 FRAMERY</t>
  </si>
  <si>
    <t>blancs
 LOMBART</t>
  </si>
  <si>
    <t>plombée quiver
 E M D R</t>
  </si>
  <si>
    <t>LIEVEQUIN</t>
  </si>
  <si>
    <t>truites
 AAPPMA</t>
  </si>
  <si>
    <t>truites
 VILLERS</t>
  </si>
  <si>
    <t>truites
 CRAMOISY</t>
  </si>
  <si>
    <t>truites
 GOUVIEUX</t>
  </si>
  <si>
    <t>truites 
PRECY</t>
  </si>
  <si>
    <t>TOTAL</t>
  </si>
  <si>
    <t>INTER AAPPMA</t>
  </si>
  <si>
    <t>INTER PVGSLCM</t>
  </si>
  <si>
    <t>SAINT-LEU</t>
  </si>
  <si>
    <t>PRECY</t>
  </si>
  <si>
    <t>fête du BOUDIN</t>
  </si>
  <si>
    <t>plombée quiver  28 avril</t>
  </si>
  <si>
    <t>Plombée 15 juin</t>
  </si>
  <si>
    <t>GOUVIEUX</t>
  </si>
  <si>
    <t>VILLERS</t>
  </si>
  <si>
    <t>CLT</t>
  </si>
  <si>
    <t>aaNOMS</t>
  </si>
  <si>
    <t>Prénoms</t>
  </si>
  <si>
    <t>classé</t>
  </si>
  <si>
    <t>points</t>
  </si>
  <si>
    <t>POINTS</t>
  </si>
  <si>
    <t>totaux</t>
  </si>
  <si>
    <t>LOMBARDIN</t>
  </si>
  <si>
    <t>THIERRY</t>
  </si>
  <si>
    <t>CANUET</t>
  </si>
  <si>
    <t>CHRISTIAN</t>
  </si>
  <si>
    <t>KLINUSKI</t>
  </si>
  <si>
    <t>PHILIPPE</t>
  </si>
  <si>
    <t>VARLET</t>
  </si>
  <si>
    <t>GILLES</t>
  </si>
  <si>
    <t>DIDIER</t>
  </si>
  <si>
    <t>PASCAL</t>
  </si>
  <si>
    <t>FOIRATIER</t>
  </si>
  <si>
    <t>ROMAIN</t>
  </si>
  <si>
    <t>KOBY</t>
  </si>
  <si>
    <t>LAURENT</t>
  </si>
  <si>
    <t>DUPRE</t>
  </si>
  <si>
    <t>DANIEL</t>
  </si>
  <si>
    <t>VASSEUR</t>
  </si>
  <si>
    <t>MICHEL</t>
  </si>
  <si>
    <t>Henon</t>
  </si>
  <si>
    <t>Joêl</t>
  </si>
  <si>
    <t>Fregona</t>
  </si>
  <si>
    <t>Jacky</t>
  </si>
  <si>
    <t>Caron</t>
  </si>
  <si>
    <t>Philippe</t>
  </si>
  <si>
    <t>Denise</t>
  </si>
  <si>
    <t>Pascal</t>
  </si>
  <si>
    <t xml:space="preserve">Cathelin </t>
  </si>
  <si>
    <t>Christophe</t>
  </si>
  <si>
    <t>MOQUET</t>
  </si>
  <si>
    <t>PIERRE</t>
  </si>
  <si>
    <t>CZARKOWSKI</t>
  </si>
  <si>
    <t>BERNARD</t>
  </si>
  <si>
    <t>TANCHAUT</t>
  </si>
  <si>
    <t>CUVILLIER</t>
  </si>
  <si>
    <t>SOILEN</t>
  </si>
  <si>
    <t>Gérard</t>
  </si>
  <si>
    <t>Klinuski</t>
  </si>
  <si>
    <t>Jean-yves</t>
  </si>
  <si>
    <t>HOULLE</t>
  </si>
  <si>
    <t>HERVE</t>
  </si>
  <si>
    <t>BRIGHTON</t>
  </si>
  <si>
    <t>JEAN-LUC</t>
  </si>
  <si>
    <t>TAVAUX</t>
  </si>
  <si>
    <t>PATRICK</t>
  </si>
  <si>
    <t>BOURGEOIS</t>
  </si>
  <si>
    <t>CARETTE</t>
  </si>
  <si>
    <t>JANICK</t>
  </si>
  <si>
    <t>SOBOLEWSKI</t>
  </si>
  <si>
    <t>CHRISTOPHE</t>
  </si>
  <si>
    <t>COUESME</t>
  </si>
  <si>
    <t>SYLVAIN</t>
  </si>
  <si>
    <t>LEFORT</t>
  </si>
  <si>
    <t>STEPHANE</t>
  </si>
  <si>
    <t>MEUNIER</t>
  </si>
  <si>
    <t>GERARD</t>
  </si>
  <si>
    <t>SEBERT</t>
  </si>
  <si>
    <t>ROLAND</t>
  </si>
  <si>
    <t>DEBONLIER</t>
  </si>
  <si>
    <t>DOMINIQUE</t>
  </si>
  <si>
    <t>JEANNIOT</t>
  </si>
  <si>
    <t>SAUSSOIS</t>
  </si>
  <si>
    <t>CHORON</t>
  </si>
  <si>
    <t>thomas</t>
  </si>
  <si>
    <t>LEROY</t>
  </si>
  <si>
    <t>rémi</t>
  </si>
  <si>
    <t>PICHENET</t>
  </si>
  <si>
    <t>JEAN-FRANCOIS</t>
  </si>
  <si>
    <t>Jean</t>
  </si>
  <si>
    <t>PIETON</t>
  </si>
  <si>
    <t>Gaby</t>
  </si>
  <si>
    <t>Bingham</t>
  </si>
  <si>
    <t>Yves</t>
  </si>
  <si>
    <t>Meyer</t>
  </si>
  <si>
    <t>Jean-paul</t>
  </si>
  <si>
    <t>dubocquet</t>
  </si>
  <si>
    <t>philippe</t>
  </si>
  <si>
    <t>Jeanne</t>
  </si>
  <si>
    <t>Jean-luc</t>
  </si>
  <si>
    <t>Namur</t>
  </si>
  <si>
    <t>bernard</t>
  </si>
  <si>
    <t>Basset</t>
  </si>
  <si>
    <t>Daniel</t>
  </si>
  <si>
    <t>DEROCHE</t>
  </si>
  <si>
    <t>Prévoté</t>
  </si>
  <si>
    <t>Rémy</t>
  </si>
  <si>
    <t>Duburcq</t>
  </si>
  <si>
    <t>Jacques</t>
  </si>
  <si>
    <t>Bonnet</t>
  </si>
  <si>
    <t>Nicolas</t>
  </si>
  <si>
    <t>JURISIC</t>
  </si>
  <si>
    <t>Mazeau</t>
  </si>
  <si>
    <t>alain</t>
  </si>
  <si>
    <t>Meunier</t>
  </si>
  <si>
    <t>Alain</t>
  </si>
  <si>
    <t>DENEL</t>
  </si>
  <si>
    <t>Hamon</t>
  </si>
  <si>
    <t>franck</t>
  </si>
  <si>
    <t>BELIER</t>
  </si>
  <si>
    <t>J-MICHEL</t>
  </si>
  <si>
    <t>Duarte</t>
  </si>
  <si>
    <t xml:space="preserve">Jean </t>
  </si>
  <si>
    <t>Bertrand</t>
  </si>
  <si>
    <t>Ragot</t>
  </si>
  <si>
    <t>Michel</t>
  </si>
  <si>
    <t>Hervo</t>
  </si>
  <si>
    <t>Jean-claude</t>
  </si>
  <si>
    <t>manders</t>
  </si>
  <si>
    <t>nicolas</t>
  </si>
  <si>
    <t>Lelong</t>
  </si>
  <si>
    <t>Bruno</t>
  </si>
  <si>
    <t>Sagevallier</t>
  </si>
  <si>
    <t>André</t>
  </si>
  <si>
    <t>BOCCHINI</t>
  </si>
  <si>
    <t>alexandre</t>
  </si>
  <si>
    <t>BLANQUET</t>
  </si>
  <si>
    <t>Sébastien</t>
  </si>
  <si>
    <t>MAZIERES</t>
  </si>
  <si>
    <t>FLORENT</t>
  </si>
  <si>
    <t>Moquet</t>
  </si>
  <si>
    <t>carrara</t>
  </si>
  <si>
    <t>manu</t>
  </si>
  <si>
    <t>Defrocourt</t>
  </si>
  <si>
    <t>olivier</t>
  </si>
  <si>
    <t>peltier</t>
  </si>
  <si>
    <t>RINGOT</t>
  </si>
  <si>
    <t>JEANJEAN</t>
  </si>
  <si>
    <t>Baillard</t>
  </si>
  <si>
    <t>Patrick</t>
  </si>
  <si>
    <t>LEDEUX</t>
  </si>
  <si>
    <t>ANGELO</t>
  </si>
  <si>
    <t>FRED 93</t>
  </si>
  <si>
    <t xml:space="preserve">FRED </t>
  </si>
  <si>
    <t>WOLNY</t>
  </si>
  <si>
    <t>JEAN-MARIE</t>
  </si>
  <si>
    <t>Grégory</t>
  </si>
  <si>
    <t>Dromas</t>
  </si>
  <si>
    <t>Anne-marie</t>
  </si>
  <si>
    <t>Cadel</t>
  </si>
  <si>
    <t>Tony</t>
  </si>
  <si>
    <t>chevalier</t>
  </si>
  <si>
    <t>fabien</t>
  </si>
  <si>
    <t>Gourdin</t>
  </si>
  <si>
    <t>Jean-louis</t>
  </si>
  <si>
    <t>hecquet</t>
  </si>
  <si>
    <t>yoan</t>
  </si>
  <si>
    <t>Huguenot</t>
  </si>
  <si>
    <t>jacques</t>
  </si>
  <si>
    <t>Leleu</t>
  </si>
  <si>
    <t>Alexis</t>
  </si>
  <si>
    <t>PATUREAU</t>
  </si>
  <si>
    <t>Poulain</t>
  </si>
  <si>
    <t>Patrice</t>
  </si>
  <si>
    <t>HERRENBERGER</t>
  </si>
  <si>
    <t>MENUEL</t>
  </si>
  <si>
    <t>JULIEN</t>
  </si>
  <si>
    <t>TAVERNIER</t>
  </si>
  <si>
    <t>GUY</t>
  </si>
  <si>
    <t>CARPENTIER</t>
  </si>
  <si>
    <t>COUDRE</t>
  </si>
  <si>
    <t>THIBEAUVILLE</t>
  </si>
  <si>
    <t>FRANCESCHINO</t>
  </si>
  <si>
    <t>prévoté</t>
  </si>
  <si>
    <t>SHERRAT</t>
  </si>
  <si>
    <t>FREDDY</t>
  </si>
  <si>
    <t>messercola</t>
  </si>
  <si>
    <t>larent</t>
  </si>
  <si>
    <t>ttx</t>
  </si>
  <si>
    <t>truites
 VILLERS T2</t>
  </si>
  <si>
    <t>Fête du BOUDIN 
B5</t>
  </si>
  <si>
    <t>Quiver 
 VILLERS Q4</t>
  </si>
  <si>
    <t>NOMS</t>
  </si>
  <si>
    <t>Lombardin</t>
  </si>
  <si>
    <t>Thierry</t>
  </si>
  <si>
    <t>Varlet</t>
  </si>
  <si>
    <t>gilles</t>
  </si>
  <si>
    <t>Canuet</t>
  </si>
  <si>
    <t>Christian</t>
  </si>
  <si>
    <t>CATHELIN</t>
  </si>
  <si>
    <t>REMI</t>
  </si>
  <si>
    <t>HENON</t>
  </si>
  <si>
    <t>Joël</t>
  </si>
  <si>
    <t>CHORRON</t>
  </si>
  <si>
    <t>THOMAS</t>
  </si>
  <si>
    <t>ALAIN</t>
  </si>
  <si>
    <t xml:space="preserve">JEAN </t>
  </si>
  <si>
    <t>MANDERS</t>
  </si>
  <si>
    <t>NICOLAS</t>
  </si>
  <si>
    <t>CARRARA</t>
  </si>
  <si>
    <t>MANU</t>
  </si>
  <si>
    <t>Brighton</t>
  </si>
  <si>
    <t>klinuski</t>
  </si>
  <si>
    <t>Franck</t>
  </si>
  <si>
    <t>SEBASTIEN</t>
  </si>
  <si>
    <t>CHEVALIER</t>
  </si>
  <si>
    <t>FABIEN</t>
  </si>
  <si>
    <t>FRED</t>
  </si>
  <si>
    <t>HECQUET</t>
  </si>
  <si>
    <t>YOAN</t>
  </si>
  <si>
    <t>Herrenberger</t>
  </si>
  <si>
    <t>stéphane</t>
  </si>
  <si>
    <t>COUP</t>
  </si>
  <si>
    <t>PLOMBEE</t>
  </si>
  <si>
    <t>PLOMBEEPRECY</t>
  </si>
  <si>
    <t>TRUITES</t>
  </si>
  <si>
    <t>clt</t>
  </si>
  <si>
    <t>POIDS</t>
  </si>
  <si>
    <t>classement</t>
  </si>
  <si>
    <t>FREGONNA</t>
  </si>
  <si>
    <t>JACKY</t>
  </si>
  <si>
    <t>CARON</t>
  </si>
  <si>
    <t>Olivier</t>
  </si>
  <si>
    <t>MESSERCOLA</t>
  </si>
  <si>
    <t>truites  GOUVIEUX</t>
  </si>
  <si>
    <t>truites  PRECY</t>
  </si>
  <si>
    <t>nb</t>
  </si>
  <si>
    <t>Pesée</t>
  </si>
  <si>
    <t>Pesées</t>
  </si>
  <si>
    <t>Gilles</t>
  </si>
  <si>
    <t>Sherrat</t>
  </si>
  <si>
    <t>Freddy</t>
  </si>
  <si>
    <t>N°</t>
  </si>
  <si>
    <t>poids</t>
  </si>
  <si>
    <t>a18</t>
  </si>
  <si>
    <t>a20</t>
  </si>
  <si>
    <t>a02</t>
  </si>
  <si>
    <t>b03</t>
  </si>
  <si>
    <t>b17</t>
  </si>
  <si>
    <t>Romain</t>
  </si>
  <si>
    <t>a17</t>
  </si>
  <si>
    <t>Dupré</t>
  </si>
  <si>
    <t>b05</t>
  </si>
  <si>
    <t>Tavaux</t>
  </si>
  <si>
    <t>b18</t>
  </si>
  <si>
    <t>b16</t>
  </si>
  <si>
    <t>Hervé</t>
  </si>
  <si>
    <t>a16</t>
  </si>
  <si>
    <t>Vasseur</t>
  </si>
  <si>
    <t>a15</t>
  </si>
  <si>
    <t>b02</t>
  </si>
  <si>
    <t>debonlier</t>
  </si>
  <si>
    <t>dominique</t>
  </si>
  <si>
    <t>b11</t>
  </si>
  <si>
    <t>Lefort</t>
  </si>
  <si>
    <t>Stéphane</t>
  </si>
  <si>
    <t>Jeanniot</t>
  </si>
  <si>
    <t>b15</t>
  </si>
  <si>
    <t>b04</t>
  </si>
  <si>
    <t>Deroche</t>
  </si>
  <si>
    <t>Didier</t>
  </si>
  <si>
    <t>a19</t>
  </si>
  <si>
    <t>czarkowski</t>
  </si>
  <si>
    <t>bERNARD</t>
  </si>
  <si>
    <t>b13</t>
  </si>
  <si>
    <t>a04</t>
  </si>
  <si>
    <t>Cuvillier</t>
  </si>
  <si>
    <t>b12</t>
  </si>
  <si>
    <t>a01</t>
  </si>
  <si>
    <t>Fregonnas</t>
  </si>
  <si>
    <t>a08</t>
  </si>
  <si>
    <t>JEAN-YVES</t>
  </si>
  <si>
    <t>b14</t>
  </si>
  <si>
    <t>a05</t>
  </si>
  <si>
    <t>Roland</t>
  </si>
  <si>
    <t>a06</t>
  </si>
  <si>
    <t>Jean-marc</t>
  </si>
  <si>
    <t>a07</t>
  </si>
  <si>
    <t>Carette</t>
  </si>
  <si>
    <t>Janick</t>
  </si>
  <si>
    <t xml:space="preserve">Menuel </t>
  </si>
  <si>
    <t>Julien</t>
  </si>
  <si>
    <t>CRAMOISY</t>
  </si>
  <si>
    <t>total</t>
  </si>
  <si>
    <t>JEAN-MICHEL</t>
  </si>
  <si>
    <t>ALEXANDRE</t>
  </si>
  <si>
    <t>DENISE</t>
  </si>
  <si>
    <t>LELONG</t>
  </si>
  <si>
    <t>règlement AMERICAINE</t>
  </si>
  <si>
    <t xml:space="preserve">Un classement sera établit sur 7 épreuves </t>
  </si>
  <si>
    <t>les points seront fait par rapport au nombre d'équipes engagées</t>
  </si>
  <si>
    <t>exemple</t>
  </si>
  <si>
    <t>équipe x 100</t>
  </si>
  <si>
    <t>équipe</t>
  </si>
  <si>
    <t>points x100</t>
  </si>
  <si>
    <t>PARTICIPATION CS X 1000</t>
  </si>
  <si>
    <t>AMERICAINE PLOMBEE 1 MAI</t>
  </si>
  <si>
    <t>TANDEM M LOMBART 8 MAI</t>
  </si>
  <si>
    <t>PELE MELE MATIN</t>
  </si>
  <si>
    <t>PELE MELE A-MIDI</t>
  </si>
  <si>
    <t>GRAN DEFI MATIN</t>
  </si>
  <si>
    <t>GRAN DEFI A-MIDI</t>
  </si>
  <si>
    <t>FETE DU BOUDIN</t>
  </si>
  <si>
    <t>PTS</t>
  </si>
  <si>
    <t>noms</t>
  </si>
  <si>
    <t>prénoms</t>
  </si>
  <si>
    <t>CS</t>
  </si>
  <si>
    <t>DERACHE</t>
  </si>
  <si>
    <t>BRUNO</t>
  </si>
  <si>
    <t>GABY</t>
  </si>
  <si>
    <t>FREGONA</t>
  </si>
  <si>
    <t>HAMON</t>
  </si>
  <si>
    <t>FRANCK</t>
  </si>
  <si>
    <t>NOIRET</t>
  </si>
  <si>
    <t>JEANNE</t>
  </si>
  <si>
    <t>VALENTE</t>
  </si>
  <si>
    <t>LEFEBVRE</t>
  </si>
  <si>
    <t>VALENTIN</t>
  </si>
  <si>
    <t>MORISSEAU</t>
  </si>
  <si>
    <t>VILERMET</t>
  </si>
  <si>
    <t>POULAIN</t>
  </si>
  <si>
    <t>PATRICE</t>
  </si>
  <si>
    <t>AUBLE</t>
  </si>
  <si>
    <t>ANDRE</t>
  </si>
  <si>
    <t>KUNZLI</t>
  </si>
  <si>
    <t>REGIS</t>
  </si>
  <si>
    <t>ADRIEN</t>
  </si>
  <si>
    <t>FEE</t>
  </si>
  <si>
    <t>JEAN-PIERRE</t>
  </si>
  <si>
    <t>MILLE</t>
  </si>
  <si>
    <t>XAVIER</t>
  </si>
  <si>
    <t>JOLLY</t>
  </si>
  <si>
    <t>DUBOIS</t>
  </si>
  <si>
    <t>SERGE</t>
  </si>
  <si>
    <t>MESNARD</t>
  </si>
  <si>
    <t>,</t>
  </si>
  <si>
    <t>PRENOM</t>
  </si>
  <si>
    <t>CLUB</t>
  </si>
  <si>
    <t>PRISES</t>
  </si>
  <si>
    <t>ADAMSKI</t>
  </si>
  <si>
    <t>DENIS</t>
  </si>
  <si>
    <t>PVGSLCM</t>
  </si>
  <si>
    <t>TASSERIE</t>
  </si>
  <si>
    <t>VERBERIE</t>
  </si>
  <si>
    <t>JOSE</t>
  </si>
  <si>
    <t>MIQUEL</t>
  </si>
  <si>
    <t>COLPIN</t>
  </si>
  <si>
    <t>CARLIER</t>
  </si>
  <si>
    <t>SAINTE BEUVE</t>
  </si>
  <si>
    <t>DENAES</t>
  </si>
  <si>
    <t>BEROUD</t>
  </si>
  <si>
    <t>PASQUIER</t>
  </si>
  <si>
    <t>VICTOIRE ECRASSANTE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</si>
</sst>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6"/>
      <name val="Arial"/>
      <family val="2"/>
    </font>
    <font>
      <sz val="6"/>
      <color indexed="8"/>
      <name val="Verdana"/>
      <family val="2"/>
    </font>
    <font>
      <b/>
      <sz val="6"/>
      <color indexed="5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23" borderId="9" applyNumberFormat="0" applyAlignment="0" applyProtection="0"/>
  </cellStyleXfs>
  <cellXfs count="5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 textRotation="77"/>
    </xf>
    <xf numFmtId="164" fontId="0" fillId="0" borderId="0" xfId="0" applyFill="1" applyAlignment="1">
      <alignment textRotation="77"/>
    </xf>
    <xf numFmtId="164" fontId="0" fillId="0" borderId="0" xfId="0" applyFont="1" applyBorder="1" applyAlignment="1">
      <alignment horizontal="center" textRotation="77" wrapText="1"/>
    </xf>
    <xf numFmtId="164" fontId="0" fillId="0" borderId="0" xfId="0" applyFont="1" applyAlignment="1">
      <alignment textRotation="77"/>
    </xf>
    <xf numFmtId="164" fontId="0" fillId="0" borderId="0" xfId="0" applyFont="1" applyBorder="1" applyAlignment="1">
      <alignment horizontal="center"/>
    </xf>
    <xf numFmtId="164" fontId="18" fillId="24" borderId="0" xfId="0" applyFont="1" applyFill="1" applyAlignment="1">
      <alignment/>
    </xf>
    <xf numFmtId="164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Fill="1" applyAlignment="1">
      <alignment/>
    </xf>
    <xf numFmtId="164" fontId="18" fillId="25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18" fillId="26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64" fontId="19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19" fillId="0" borderId="0" xfId="0" applyFont="1" applyAlignment="1">
      <alignment horizontal="center" textRotation="77"/>
    </xf>
    <xf numFmtId="164" fontId="0" fillId="0" borderId="0" xfId="0" applyFont="1" applyAlignment="1">
      <alignment horizontal="center" textRotation="77"/>
    </xf>
    <xf numFmtId="164" fontId="0" fillId="0" borderId="0" xfId="0" applyFill="1" applyAlignment="1">
      <alignment horizontal="center" textRotation="77"/>
    </xf>
    <xf numFmtId="164" fontId="0" fillId="0" borderId="0" xfId="0" applyNumberFormat="1" applyAlignment="1">
      <alignment horizontal="center"/>
    </xf>
    <xf numFmtId="164" fontId="18" fillId="0" borderId="0" xfId="0" applyFont="1" applyAlignment="1">
      <alignment horizontal="center"/>
    </xf>
    <xf numFmtId="164" fontId="0" fillId="24" borderId="0" xfId="0" applyFill="1" applyAlignment="1">
      <alignment horizontal="center"/>
    </xf>
    <xf numFmtId="164" fontId="0" fillId="0" borderId="0" xfId="0" applyAlignment="1">
      <alignment/>
    </xf>
    <xf numFmtId="164" fontId="18" fillId="24" borderId="0" xfId="0" applyNumberFormat="1" applyFont="1" applyFill="1" applyAlignment="1">
      <alignment/>
    </xf>
    <xf numFmtId="164" fontId="18" fillId="24" borderId="0" xfId="0" applyFont="1" applyFill="1" applyAlignment="1">
      <alignment horizontal="center"/>
    </xf>
    <xf numFmtId="164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4" fontId="20" fillId="0" borderId="0" xfId="0" applyFont="1" applyAlignment="1">
      <alignment/>
    </xf>
    <xf numFmtId="164" fontId="0" fillId="24" borderId="0" xfId="0" applyFill="1" applyAlignment="1">
      <alignment/>
    </xf>
    <xf numFmtId="164" fontId="21" fillId="24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24" borderId="0" xfId="0" applyNumberFormat="1" applyFill="1" applyAlignment="1">
      <alignment/>
    </xf>
    <xf numFmtId="164" fontId="22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8" fillId="26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4" fontId="23" fillId="0" borderId="10" xfId="0" applyFont="1" applyBorder="1" applyAlignment="1">
      <alignment/>
    </xf>
    <xf numFmtId="166" fontId="23" fillId="0" borderId="10" xfId="0" applyNumberFormat="1" applyFont="1" applyBorder="1" applyAlignment="1">
      <alignment/>
    </xf>
    <xf numFmtId="164" fontId="23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164" fontId="23" fillId="24" borderId="10" xfId="0" applyFont="1" applyFill="1" applyBorder="1" applyAlignment="1">
      <alignment/>
    </xf>
    <xf numFmtId="164" fontId="24" fillId="0" borderId="10" xfId="0" applyFont="1" applyBorder="1" applyAlignment="1">
      <alignment horizontal="right"/>
    </xf>
    <xf numFmtId="164" fontId="25" fillId="0" borderId="10" xfId="0" applyFont="1" applyBorder="1" applyAlignment="1">
      <alignment horizontal="center"/>
    </xf>
    <xf numFmtId="164" fontId="24" fillId="0" borderId="10" xfId="0" applyFont="1" applyBorder="1" applyAlignment="1">
      <alignment horizontal="center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FFD32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7</xdr:row>
      <xdr:rowOff>0</xdr:rowOff>
    </xdr:from>
    <xdr:to>
      <xdr:col>3</xdr:col>
      <xdr:colOff>57150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1133475"/>
          <a:ext cx="7810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zoomScale="80" zoomScaleNormal="80" workbookViewId="0" topLeftCell="A1">
      <selection activeCell="W16" sqref="W16"/>
    </sheetView>
  </sheetViews>
  <sheetFormatPr defaultColWidth="11.421875" defaultRowHeight="12.75"/>
  <cols>
    <col min="1" max="1" width="4.57421875" style="1" customWidth="1"/>
    <col min="2" max="2" width="11.8515625" style="2" customWidth="1"/>
    <col min="3" max="3" width="11.421875" style="2" customWidth="1"/>
    <col min="4" max="4" width="6.00390625" style="0" customWidth="1"/>
    <col min="5" max="5" width="6.140625" style="0" customWidth="1"/>
    <col min="6" max="6" width="7.00390625" style="0" customWidth="1"/>
    <col min="7" max="7" width="6.57421875" style="0" customWidth="1"/>
    <col min="8" max="8" width="7.00390625" style="0" customWidth="1"/>
    <col min="9" max="9" width="6.57421875" style="0" customWidth="1"/>
    <col min="10" max="10" width="7.00390625" style="0" customWidth="1"/>
    <col min="11" max="11" width="6.57421875" style="0" customWidth="1"/>
    <col min="12" max="12" width="7.00390625" style="0" customWidth="1"/>
    <col min="13" max="13" width="6.57421875" style="0" customWidth="1"/>
    <col min="14" max="14" width="7.57421875" style="0" customWidth="1"/>
    <col min="15" max="15" width="7.00390625" style="0" customWidth="1"/>
    <col min="16" max="16" width="6.57421875" style="0" customWidth="1"/>
    <col min="17" max="17" width="7.00390625" style="0" customWidth="1"/>
    <col min="18" max="18" width="6.57421875" style="0" customWidth="1"/>
    <col min="19" max="19" width="7.00390625" style="0" customWidth="1"/>
    <col min="20" max="20" width="6.57421875" style="0" customWidth="1"/>
    <col min="21" max="21" width="7.00390625" style="0" customWidth="1"/>
    <col min="22" max="22" width="6.57421875" style="0" customWidth="1"/>
    <col min="23" max="23" width="7.00390625" style="0" customWidth="1"/>
    <col min="24" max="24" width="6.57421875" style="0" customWidth="1"/>
    <col min="25" max="25" width="7.57421875" style="0" customWidth="1"/>
    <col min="26" max="26" width="7.00390625" style="0" customWidth="1"/>
    <col min="27" max="27" width="6.57421875" style="0" customWidth="1"/>
    <col min="28" max="28" width="7.00390625" style="0" customWidth="1"/>
    <col min="29" max="29" width="6.57421875" style="0" customWidth="1"/>
    <col min="30" max="30" width="7.00390625" style="0" customWidth="1"/>
    <col min="31" max="31" width="6.57421875" style="0" customWidth="1"/>
    <col min="32" max="32" width="7.00390625" style="0" customWidth="1"/>
    <col min="33" max="33" width="6.57421875" style="0" customWidth="1"/>
    <col min="34" max="34" width="7.00390625" style="0" customWidth="1"/>
    <col min="35" max="35" width="6.57421875" style="0" customWidth="1"/>
    <col min="36" max="36" width="7.57421875" style="0" customWidth="1"/>
    <col min="38" max="38" width="2.421875" style="0" customWidth="1"/>
    <col min="39" max="42" width="3.57421875" style="0" customWidth="1"/>
    <col min="45" max="45" width="3.7109375" style="0" customWidth="1"/>
    <col min="46" max="47" width="4.28125" style="0" customWidth="1"/>
  </cols>
  <sheetData>
    <row r="1" spans="4:37" ht="35.25" customHeight="1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  <c r="Z1" s="3" t="s">
        <v>2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t="s">
        <v>3</v>
      </c>
    </row>
    <row r="2" spans="1:43" s="7" customFormat="1" ht="56.25" customHeight="1">
      <c r="A2" s="4"/>
      <c r="B2" s="4"/>
      <c r="C2" s="5"/>
      <c r="D2" s="6" t="s">
        <v>4</v>
      </c>
      <c r="E2" s="6"/>
      <c r="F2" s="6" t="s">
        <v>5</v>
      </c>
      <c r="G2" s="6"/>
      <c r="H2" s="6" t="s">
        <v>6</v>
      </c>
      <c r="I2" s="6"/>
      <c r="J2" s="6" t="s">
        <v>7</v>
      </c>
      <c r="K2" s="6"/>
      <c r="L2" s="6" t="s">
        <v>8</v>
      </c>
      <c r="M2" s="6"/>
      <c r="N2" s="7" t="s">
        <v>9</v>
      </c>
      <c r="O2" s="8" t="s">
        <v>10</v>
      </c>
      <c r="P2" s="8"/>
      <c r="Q2" s="8" t="s">
        <v>11</v>
      </c>
      <c r="R2" s="8"/>
      <c r="S2" s="8" t="s">
        <v>12</v>
      </c>
      <c r="T2" s="8"/>
      <c r="U2" s="8" t="s">
        <v>13</v>
      </c>
      <c r="V2" s="8"/>
      <c r="W2" s="8" t="s">
        <v>14</v>
      </c>
      <c r="X2" s="8"/>
      <c r="Y2" s="7" t="s">
        <v>9</v>
      </c>
      <c r="Z2" s="6" t="s">
        <v>15</v>
      </c>
      <c r="AA2" s="6"/>
      <c r="AB2" s="6" t="s">
        <v>16</v>
      </c>
      <c r="AC2" s="6"/>
      <c r="AD2" s="6" t="s">
        <v>17</v>
      </c>
      <c r="AE2" s="6"/>
      <c r="AF2" s="6" t="s">
        <v>13</v>
      </c>
      <c r="AG2" s="6"/>
      <c r="AH2" s="6" t="s">
        <v>18</v>
      </c>
      <c r="AI2" s="6"/>
      <c r="AJ2" s="7" t="s">
        <v>9</v>
      </c>
      <c r="AM2"/>
      <c r="AN2"/>
      <c r="AO2"/>
      <c r="AP2"/>
      <c r="AQ2"/>
    </row>
    <row r="3" spans="1:43" s="7" customFormat="1" ht="8.2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O3" s="8"/>
      <c r="P3" s="8"/>
      <c r="Q3" s="8"/>
      <c r="R3" s="8"/>
      <c r="S3" s="8"/>
      <c r="T3" s="8"/>
      <c r="U3" s="8"/>
      <c r="V3" s="8"/>
      <c r="W3" s="8"/>
      <c r="X3" s="8"/>
      <c r="Z3" s="6"/>
      <c r="AA3" s="6"/>
      <c r="AB3" s="6"/>
      <c r="AC3" s="6"/>
      <c r="AD3" s="6"/>
      <c r="AE3" s="6"/>
      <c r="AF3" s="6"/>
      <c r="AG3" s="6"/>
      <c r="AH3" s="6"/>
      <c r="AI3" s="6"/>
      <c r="AM3"/>
      <c r="AN3"/>
      <c r="AO3"/>
      <c r="AP3"/>
      <c r="AQ3"/>
    </row>
    <row r="4" spans="1:47" ht="12.75">
      <c r="A4" s="1" t="s">
        <v>19</v>
      </c>
      <c r="B4" s="2" t="s">
        <v>20</v>
      </c>
      <c r="C4" s="2" t="s">
        <v>21</v>
      </c>
      <c r="D4" t="s">
        <v>22</v>
      </c>
      <c r="E4" t="s">
        <v>23</v>
      </c>
      <c r="F4" t="s">
        <v>22</v>
      </c>
      <c r="G4" t="s">
        <v>23</v>
      </c>
      <c r="H4" t="s">
        <v>22</v>
      </c>
      <c r="I4" t="s">
        <v>23</v>
      </c>
      <c r="J4" t="s">
        <v>22</v>
      </c>
      <c r="K4" t="s">
        <v>23</v>
      </c>
      <c r="L4" t="s">
        <v>22</v>
      </c>
      <c r="M4" t="s">
        <v>23</v>
      </c>
      <c r="N4" t="s">
        <v>24</v>
      </c>
      <c r="O4" t="s">
        <v>22</v>
      </c>
      <c r="P4" t="s">
        <v>23</v>
      </c>
      <c r="Q4" t="s">
        <v>22</v>
      </c>
      <c r="R4" t="s">
        <v>23</v>
      </c>
      <c r="S4" t="s">
        <v>22</v>
      </c>
      <c r="T4" t="s">
        <v>23</v>
      </c>
      <c r="U4" t="s">
        <v>22</v>
      </c>
      <c r="V4" t="s">
        <v>23</v>
      </c>
      <c r="W4" t="s">
        <v>22</v>
      </c>
      <c r="X4" t="s">
        <v>23</v>
      </c>
      <c r="Y4" t="s">
        <v>24</v>
      </c>
      <c r="Z4" t="s">
        <v>22</v>
      </c>
      <c r="AA4" t="s">
        <v>23</v>
      </c>
      <c r="AB4" t="s">
        <v>22</v>
      </c>
      <c r="AC4" t="s">
        <v>23</v>
      </c>
      <c r="AD4" t="s">
        <v>22</v>
      </c>
      <c r="AE4" t="s">
        <v>23</v>
      </c>
      <c r="AF4" t="s">
        <v>22</v>
      </c>
      <c r="AG4" t="s">
        <v>23</v>
      </c>
      <c r="AH4" t="s">
        <v>22</v>
      </c>
      <c r="AI4" t="s">
        <v>23</v>
      </c>
      <c r="AJ4" t="s">
        <v>24</v>
      </c>
      <c r="AK4" t="s">
        <v>25</v>
      </c>
      <c r="AM4" s="2"/>
      <c r="AN4" s="2"/>
      <c r="AO4" s="2"/>
      <c r="AR4" s="7"/>
      <c r="AS4" s="7"/>
      <c r="AT4" s="7"/>
      <c r="AU4" s="7"/>
    </row>
    <row r="5" spans="1:47" ht="15">
      <c r="A5" s="1">
        <v>1</v>
      </c>
      <c r="B5" t="s">
        <v>26</v>
      </c>
      <c r="C5" t="s">
        <v>27</v>
      </c>
      <c r="D5" s="9">
        <v>1</v>
      </c>
      <c r="E5" s="10">
        <f>17-D5</f>
        <v>16</v>
      </c>
      <c r="F5" s="11">
        <v>4</v>
      </c>
      <c r="G5" s="10">
        <f>17-F5</f>
        <v>13</v>
      </c>
      <c r="H5" s="11">
        <v>22.5</v>
      </c>
      <c r="I5" s="10">
        <f>29-H5</f>
        <v>6.5</v>
      </c>
      <c r="J5" s="11">
        <v>2</v>
      </c>
      <c r="K5" s="10">
        <f>+10-J5</f>
        <v>8</v>
      </c>
      <c r="L5" s="11">
        <v>1</v>
      </c>
      <c r="M5" s="11">
        <v>15</v>
      </c>
      <c r="N5" s="10">
        <f>+E5+G5+I5+K5+M5</f>
        <v>58.5</v>
      </c>
      <c r="O5" s="12">
        <v>9</v>
      </c>
      <c r="P5" s="12">
        <f>16-O5</f>
        <v>7</v>
      </c>
      <c r="Q5" s="13">
        <v>1</v>
      </c>
      <c r="R5" s="11">
        <v>8</v>
      </c>
      <c r="S5" s="11">
        <v>10</v>
      </c>
      <c r="T5" s="11">
        <f>+26-S5</f>
        <v>16</v>
      </c>
      <c r="U5" s="11">
        <v>6</v>
      </c>
      <c r="V5" s="11">
        <v>8</v>
      </c>
      <c r="W5" s="11">
        <v>2</v>
      </c>
      <c r="X5" s="11">
        <v>6</v>
      </c>
      <c r="Y5" s="10">
        <f>+R5+T5+V5+X5+P5</f>
        <v>45</v>
      </c>
      <c r="Z5" s="12">
        <v>7</v>
      </c>
      <c r="AA5" s="11">
        <f>25-Z5</f>
        <v>18</v>
      </c>
      <c r="AB5" s="12">
        <v>14</v>
      </c>
      <c r="AC5" s="12">
        <f>+30-AB5</f>
        <v>16</v>
      </c>
      <c r="AD5" s="12">
        <v>16</v>
      </c>
      <c r="AE5" s="10">
        <f>+28-AD5</f>
        <v>12</v>
      </c>
      <c r="AF5" s="12">
        <v>3</v>
      </c>
      <c r="AG5" s="11">
        <v>18</v>
      </c>
      <c r="AH5" s="11">
        <v>2</v>
      </c>
      <c r="AI5" s="11">
        <v>41</v>
      </c>
      <c r="AJ5" s="10">
        <f>+AA5+AC5+AG5+AI5+AE5</f>
        <v>105</v>
      </c>
      <c r="AK5" s="10">
        <f>+N5+Y5+AJ5</f>
        <v>208.5</v>
      </c>
      <c r="AM5" s="2"/>
      <c r="AN5" s="2"/>
      <c r="AO5" s="2"/>
      <c r="AR5" s="7"/>
      <c r="AS5" s="7"/>
      <c r="AT5" s="7"/>
      <c r="AU5" s="7"/>
    </row>
    <row r="6" spans="1:47" ht="15">
      <c r="A6" s="1">
        <v>2</v>
      </c>
      <c r="B6" t="s">
        <v>28</v>
      </c>
      <c r="C6" t="s">
        <v>29</v>
      </c>
      <c r="D6" s="11">
        <v>4</v>
      </c>
      <c r="E6" s="10">
        <f>17-D6</f>
        <v>13</v>
      </c>
      <c r="F6" s="11">
        <v>3</v>
      </c>
      <c r="G6" s="10">
        <f>17-F6</f>
        <v>14</v>
      </c>
      <c r="H6" s="11">
        <v>2</v>
      </c>
      <c r="I6" s="10">
        <f>29-H6</f>
        <v>27</v>
      </c>
      <c r="J6" s="11">
        <v>3</v>
      </c>
      <c r="K6" s="10">
        <f>+10-J6</f>
        <v>7</v>
      </c>
      <c r="L6" s="11">
        <v>9</v>
      </c>
      <c r="M6" s="11">
        <v>7</v>
      </c>
      <c r="N6" s="10">
        <f>+E6+G6+I6+K6+M6</f>
        <v>68</v>
      </c>
      <c r="O6" s="12">
        <v>6</v>
      </c>
      <c r="P6" s="12">
        <f>16-O6</f>
        <v>10</v>
      </c>
      <c r="Q6" s="11">
        <v>7</v>
      </c>
      <c r="R6" s="11">
        <v>2</v>
      </c>
      <c r="S6" s="11">
        <v>20</v>
      </c>
      <c r="T6" s="11">
        <f>+26-S6</f>
        <v>6</v>
      </c>
      <c r="U6" s="12">
        <v>12</v>
      </c>
      <c r="V6" s="12">
        <v>2</v>
      </c>
      <c r="W6" s="9">
        <v>1</v>
      </c>
      <c r="X6" s="12">
        <v>7</v>
      </c>
      <c r="Y6" s="10">
        <f>+R6+T6+V6+X6+P6</f>
        <v>27</v>
      </c>
      <c r="Z6" s="11">
        <v>5</v>
      </c>
      <c r="AA6" s="11">
        <f>25-Z6</f>
        <v>20</v>
      </c>
      <c r="AB6" s="12">
        <v>20</v>
      </c>
      <c r="AC6" s="12">
        <f>+30-AB6</f>
        <v>10</v>
      </c>
      <c r="AD6" s="11">
        <v>20</v>
      </c>
      <c r="AE6" s="10">
        <f>+28-AD6</f>
        <v>8</v>
      </c>
      <c r="AF6" s="12">
        <v>18</v>
      </c>
      <c r="AG6" s="11">
        <v>3</v>
      </c>
      <c r="AH6" s="11">
        <v>18</v>
      </c>
      <c r="AI6" s="11">
        <v>25</v>
      </c>
      <c r="AJ6" s="10">
        <f>+AA6+AC6+AG6+AI6+AE6</f>
        <v>66</v>
      </c>
      <c r="AK6" s="10">
        <f>+N6+Y6+AJ6</f>
        <v>161</v>
      </c>
      <c r="AM6" s="2"/>
      <c r="AN6" s="2"/>
      <c r="AO6" s="2"/>
      <c r="AU6" s="7"/>
    </row>
    <row r="7" spans="1:47" ht="15">
      <c r="A7" s="1">
        <v>3</v>
      </c>
      <c r="B7" t="s">
        <v>30</v>
      </c>
      <c r="C7" t="s">
        <v>31</v>
      </c>
      <c r="D7" s="11"/>
      <c r="E7" s="11"/>
      <c r="F7" s="11"/>
      <c r="G7" s="11"/>
      <c r="H7" s="11"/>
      <c r="I7" s="11"/>
      <c r="J7" s="11"/>
      <c r="K7" s="11"/>
      <c r="L7" s="11">
        <v>11</v>
      </c>
      <c r="M7" s="11">
        <v>5</v>
      </c>
      <c r="N7" s="10">
        <f>+E7+G7+I7+K7+M7</f>
        <v>5</v>
      </c>
      <c r="O7" s="12">
        <v>4</v>
      </c>
      <c r="P7" s="12">
        <f>16-O7</f>
        <v>12</v>
      </c>
      <c r="Q7" s="11">
        <v>2</v>
      </c>
      <c r="R7" s="11">
        <v>7</v>
      </c>
      <c r="S7" s="11">
        <v>4</v>
      </c>
      <c r="T7" s="11">
        <f>+26-S7</f>
        <v>22</v>
      </c>
      <c r="U7" s="11">
        <v>9</v>
      </c>
      <c r="V7" s="11">
        <v>5</v>
      </c>
      <c r="W7" s="11">
        <v>7</v>
      </c>
      <c r="X7" s="12">
        <v>1</v>
      </c>
      <c r="Y7" s="10">
        <f>+R7+T7+V7+X7+P7</f>
        <v>47</v>
      </c>
      <c r="Z7" s="11">
        <v>6</v>
      </c>
      <c r="AA7" s="11">
        <f>25-Z7</f>
        <v>19</v>
      </c>
      <c r="AB7" s="12">
        <v>9</v>
      </c>
      <c r="AC7" s="12">
        <f>+30-AB7</f>
        <v>21</v>
      </c>
      <c r="AD7" s="11">
        <v>2</v>
      </c>
      <c r="AE7" s="10">
        <f>+28-AD7</f>
        <v>26</v>
      </c>
      <c r="AF7" s="12">
        <v>7</v>
      </c>
      <c r="AG7" s="11">
        <v>14</v>
      </c>
      <c r="AH7" s="11">
        <v>36.5</v>
      </c>
      <c r="AI7" s="11">
        <v>6.5</v>
      </c>
      <c r="AJ7" s="10">
        <f>+AA7+AC7+AG7+AI7+AE7</f>
        <v>86.5</v>
      </c>
      <c r="AK7" s="10">
        <f>+N7+Y7+AJ7</f>
        <v>138.5</v>
      </c>
      <c r="AM7" s="2"/>
      <c r="AN7" s="2"/>
      <c r="AO7" s="2"/>
      <c r="AU7" s="7"/>
    </row>
    <row r="8" spans="1:47" ht="15">
      <c r="A8" s="1">
        <v>4</v>
      </c>
      <c r="B8" t="s">
        <v>32</v>
      </c>
      <c r="C8" t="s">
        <v>33</v>
      </c>
      <c r="D8" s="11">
        <v>14.5</v>
      </c>
      <c r="E8" s="10">
        <f>17-D8</f>
        <v>2.5</v>
      </c>
      <c r="F8" s="9">
        <v>1</v>
      </c>
      <c r="G8" s="10">
        <f>17-F8</f>
        <v>16</v>
      </c>
      <c r="H8" s="11"/>
      <c r="I8" s="11"/>
      <c r="J8" s="11"/>
      <c r="K8" s="11"/>
      <c r="L8" s="11"/>
      <c r="M8" s="11"/>
      <c r="N8" s="10">
        <f>+E8+G8+I8+K8+M8</f>
        <v>18.5</v>
      </c>
      <c r="O8" s="12">
        <v>10</v>
      </c>
      <c r="P8" s="12">
        <f>16-O8</f>
        <v>6</v>
      </c>
      <c r="Q8" s="11">
        <v>6</v>
      </c>
      <c r="R8" s="11">
        <v>3</v>
      </c>
      <c r="S8" s="11">
        <v>8</v>
      </c>
      <c r="T8" s="11">
        <f>+26-S8</f>
        <v>18</v>
      </c>
      <c r="U8" s="11">
        <v>10</v>
      </c>
      <c r="V8" s="11">
        <v>4</v>
      </c>
      <c r="W8" s="11"/>
      <c r="X8" s="11"/>
      <c r="Y8" s="10">
        <f>+R8+T8+V8+X8+P8</f>
        <v>31</v>
      </c>
      <c r="Z8" s="11">
        <v>21</v>
      </c>
      <c r="AA8" s="11">
        <f>25-Z8</f>
        <v>4</v>
      </c>
      <c r="AB8" s="12">
        <v>27.5</v>
      </c>
      <c r="AC8" s="12">
        <f>+30-AB8</f>
        <v>2.5</v>
      </c>
      <c r="AD8" s="11">
        <v>14</v>
      </c>
      <c r="AE8" s="10">
        <f>+28-AD8</f>
        <v>14</v>
      </c>
      <c r="AF8" s="12">
        <v>14</v>
      </c>
      <c r="AG8" s="11">
        <v>7</v>
      </c>
      <c r="AH8" s="11">
        <v>3</v>
      </c>
      <c r="AI8" s="11">
        <v>40</v>
      </c>
      <c r="AJ8" s="10">
        <f>+AA8+AC8+AG8+AI8+AE8</f>
        <v>67.5</v>
      </c>
      <c r="AK8" s="10">
        <f>+N8+Y8+AJ8</f>
        <v>117</v>
      </c>
      <c r="AM8" s="2"/>
      <c r="AN8" s="14"/>
      <c r="AO8" s="2"/>
      <c r="AU8" s="7"/>
    </row>
    <row r="9" spans="1:41" ht="15">
      <c r="A9" s="1">
        <v>5</v>
      </c>
      <c r="B9" t="s">
        <v>34</v>
      </c>
      <c r="C9" t="s">
        <v>35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0">
        <f>+E9+G9+I9+K9+M9</f>
        <v>0</v>
      </c>
      <c r="O9" s="11"/>
      <c r="P9" s="11"/>
      <c r="Q9" s="11"/>
      <c r="R9" s="11"/>
      <c r="S9" s="11">
        <v>23</v>
      </c>
      <c r="T9" s="11">
        <f>+26-S9</f>
        <v>3</v>
      </c>
      <c r="U9" s="11"/>
      <c r="V9" s="11"/>
      <c r="W9" s="11"/>
      <c r="X9" s="12"/>
      <c r="Y9" s="10">
        <f>+R9+T9+V9+X9+P9</f>
        <v>3</v>
      </c>
      <c r="Z9" s="11">
        <v>4</v>
      </c>
      <c r="AA9" s="11">
        <f>25-Z9</f>
        <v>21</v>
      </c>
      <c r="AB9" s="9">
        <v>1</v>
      </c>
      <c r="AC9" s="12">
        <f>+30-AB9</f>
        <v>29</v>
      </c>
      <c r="AD9" s="11">
        <v>21</v>
      </c>
      <c r="AE9" s="10">
        <f>+28-AD9</f>
        <v>7</v>
      </c>
      <c r="AF9" s="12">
        <v>5</v>
      </c>
      <c r="AG9" s="11">
        <v>16</v>
      </c>
      <c r="AH9" s="11">
        <v>7</v>
      </c>
      <c r="AI9" s="11">
        <v>36</v>
      </c>
      <c r="AJ9" s="10">
        <f>+AA9+AC9+AG9+AI9+AE9</f>
        <v>109</v>
      </c>
      <c r="AK9" s="10">
        <f>+N9+Y9+AJ9</f>
        <v>112</v>
      </c>
      <c r="AM9" s="2"/>
      <c r="AN9" s="2"/>
      <c r="AO9" s="2"/>
    </row>
    <row r="10" spans="1:41" ht="15">
      <c r="A10" s="1">
        <v>6</v>
      </c>
      <c r="B10" t="s">
        <v>36</v>
      </c>
      <c r="C10" t="s">
        <v>37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>
        <f>+E10+G10+I10+K10+M10</f>
        <v>0</v>
      </c>
      <c r="O10" s="11"/>
      <c r="P10" s="11"/>
      <c r="Q10" s="11"/>
      <c r="R10" s="11"/>
      <c r="S10" s="13">
        <v>1</v>
      </c>
      <c r="T10" s="11">
        <f>+26-S10</f>
        <v>25</v>
      </c>
      <c r="U10" s="11"/>
      <c r="V10" s="11"/>
      <c r="W10" s="11"/>
      <c r="X10" s="12"/>
      <c r="Y10" s="10">
        <f>+R10+T10+V10+X10+P10</f>
        <v>25</v>
      </c>
      <c r="Z10" s="9">
        <v>1</v>
      </c>
      <c r="AA10" s="11">
        <f>25-Z10</f>
        <v>24</v>
      </c>
      <c r="AB10" s="12">
        <v>13</v>
      </c>
      <c r="AC10" s="12">
        <f>+30-AB10</f>
        <v>17</v>
      </c>
      <c r="AD10" s="15"/>
      <c r="AE10" s="15">
        <v>6</v>
      </c>
      <c r="AF10" s="12"/>
      <c r="AG10" s="11">
        <v>6</v>
      </c>
      <c r="AH10" s="11">
        <v>12</v>
      </c>
      <c r="AI10" s="11">
        <v>31</v>
      </c>
      <c r="AJ10" s="10">
        <f>+AA10+AC10+AG10+AI10+AE10</f>
        <v>84</v>
      </c>
      <c r="AK10" s="10">
        <f>+N10+Y10+AJ10</f>
        <v>109</v>
      </c>
      <c r="AM10" s="2"/>
      <c r="AN10" s="2"/>
      <c r="AO10" s="2"/>
    </row>
    <row r="11" spans="1:41" ht="15">
      <c r="A11" s="1">
        <v>7</v>
      </c>
      <c r="B11" t="s">
        <v>38</v>
      </c>
      <c r="C11" t="s">
        <v>39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>
        <f>+E11+G11+I11+K11+M11</f>
        <v>0</v>
      </c>
      <c r="O11" s="11"/>
      <c r="P11" s="11"/>
      <c r="Q11" s="11"/>
      <c r="R11" s="11"/>
      <c r="S11" s="11">
        <v>14</v>
      </c>
      <c r="T11" s="11">
        <f>+26-S11</f>
        <v>12</v>
      </c>
      <c r="U11" s="11"/>
      <c r="V11" s="11"/>
      <c r="W11" s="11"/>
      <c r="X11" s="11"/>
      <c r="Y11" s="10">
        <f>+R11+T11+V11+X11+P11</f>
        <v>12</v>
      </c>
      <c r="Z11" s="11">
        <v>15</v>
      </c>
      <c r="AA11" s="11">
        <f>25-Z11</f>
        <v>10</v>
      </c>
      <c r="AB11" s="12"/>
      <c r="AC11" s="12"/>
      <c r="AD11" s="11">
        <v>5</v>
      </c>
      <c r="AE11" s="10">
        <f>+28-AD11</f>
        <v>23</v>
      </c>
      <c r="AF11" s="13">
        <v>1</v>
      </c>
      <c r="AG11" s="11">
        <v>20</v>
      </c>
      <c r="AH11" s="11">
        <v>5</v>
      </c>
      <c r="AI11" s="11">
        <v>38</v>
      </c>
      <c r="AJ11" s="10">
        <f>+AA11+AC11+AG11+AI11+AE11</f>
        <v>91</v>
      </c>
      <c r="AK11" s="10">
        <f>+N11+Y11+AJ11</f>
        <v>103</v>
      </c>
      <c r="AM11" s="2"/>
      <c r="AN11" s="2"/>
      <c r="AO11" s="2"/>
    </row>
    <row r="12" spans="1:41" ht="15">
      <c r="A12" s="1">
        <v>8</v>
      </c>
      <c r="B12" t="s">
        <v>40</v>
      </c>
      <c r="C12" t="s">
        <v>41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>
        <f>+E12+G12+I12+K12+M12</f>
        <v>0</v>
      </c>
      <c r="O12" s="11"/>
      <c r="P12" s="11"/>
      <c r="Q12" s="11"/>
      <c r="R12" s="11"/>
      <c r="S12" s="11">
        <v>2</v>
      </c>
      <c r="T12" s="11">
        <f>+26-S12</f>
        <v>24</v>
      </c>
      <c r="U12" s="11"/>
      <c r="V12" s="11"/>
      <c r="W12" s="11"/>
      <c r="X12" s="11"/>
      <c r="Y12" s="10">
        <f>+R12+T12+V12+X12+P12</f>
        <v>24</v>
      </c>
      <c r="Z12" s="12">
        <v>14</v>
      </c>
      <c r="AA12" s="11">
        <f>25-Z12</f>
        <v>11</v>
      </c>
      <c r="AB12" s="12">
        <v>4</v>
      </c>
      <c r="AC12" s="12">
        <f>+30-AB12</f>
        <v>26</v>
      </c>
      <c r="AD12" s="12">
        <v>7</v>
      </c>
      <c r="AE12" s="10">
        <f>+28-AD12</f>
        <v>21</v>
      </c>
      <c r="AF12" s="12"/>
      <c r="AG12" s="11"/>
      <c r="AH12" s="11">
        <v>28</v>
      </c>
      <c r="AI12" s="11">
        <v>15</v>
      </c>
      <c r="AJ12" s="10">
        <f>+AA12+AC12+AG12+AI12+AE12</f>
        <v>73</v>
      </c>
      <c r="AK12" s="10">
        <f>+N12+Y12+AJ12</f>
        <v>97</v>
      </c>
      <c r="AM12" s="2"/>
      <c r="AN12" s="2"/>
      <c r="AO12" s="2"/>
    </row>
    <row r="13" spans="1:41" ht="15">
      <c r="A13" s="1">
        <v>9</v>
      </c>
      <c r="B13" t="s">
        <v>42</v>
      </c>
      <c r="C13" t="s">
        <v>43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0">
        <f>+E13+G13+I13+K13+M13</f>
        <v>0</v>
      </c>
      <c r="O13" s="11"/>
      <c r="P13" s="11"/>
      <c r="Q13" s="11"/>
      <c r="R13" s="11"/>
      <c r="S13" s="11">
        <v>19</v>
      </c>
      <c r="T13" s="11">
        <f>+26-S13</f>
        <v>7</v>
      </c>
      <c r="U13" s="11"/>
      <c r="V13" s="11"/>
      <c r="W13" s="11"/>
      <c r="X13" s="12"/>
      <c r="Y13" s="10">
        <f>+R13+T13+V13+X13+P13</f>
        <v>7</v>
      </c>
      <c r="Z13" s="11">
        <v>2</v>
      </c>
      <c r="AA13" s="11">
        <f>25-Z13</f>
        <v>23</v>
      </c>
      <c r="AB13" s="12">
        <v>15</v>
      </c>
      <c r="AC13" s="12">
        <f>+30-AB13</f>
        <v>15</v>
      </c>
      <c r="AD13" s="11">
        <v>19</v>
      </c>
      <c r="AE13" s="10">
        <f>+28-AD13</f>
        <v>9</v>
      </c>
      <c r="AF13" s="12">
        <v>8</v>
      </c>
      <c r="AG13" s="11">
        <v>13</v>
      </c>
      <c r="AH13" s="11">
        <v>13</v>
      </c>
      <c r="AI13" s="11">
        <v>30</v>
      </c>
      <c r="AJ13" s="10">
        <f>+AA13+AC13+AG13+AI13+AE13</f>
        <v>90</v>
      </c>
      <c r="AK13" s="10">
        <f>+N13+Y13+AJ13</f>
        <v>97</v>
      </c>
      <c r="AM13" s="2"/>
      <c r="AN13" s="2"/>
      <c r="AO13" s="2"/>
    </row>
    <row r="14" spans="1:41" ht="15">
      <c r="A14" s="1">
        <v>10</v>
      </c>
      <c r="B14" s="2" t="s">
        <v>44</v>
      </c>
      <c r="C14" s="2" t="s">
        <v>45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>
        <f>+E14+G14+I14+K14+M14</f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>
        <f>+R14+T14+V14+X14+P14</f>
        <v>0</v>
      </c>
      <c r="Z14" s="11"/>
      <c r="AA14" s="11"/>
      <c r="AB14" s="11">
        <v>3</v>
      </c>
      <c r="AC14" s="12">
        <f>+30-AB14</f>
        <v>27</v>
      </c>
      <c r="AD14" s="11">
        <v>6</v>
      </c>
      <c r="AE14" s="10">
        <f>+28-AD14</f>
        <v>22</v>
      </c>
      <c r="AF14" s="11"/>
      <c r="AG14" s="10"/>
      <c r="AH14" s="11">
        <v>9</v>
      </c>
      <c r="AI14" s="11">
        <v>34</v>
      </c>
      <c r="AJ14" s="10">
        <f>+AA14+AC14+AG14+AI14+AE14</f>
        <v>83</v>
      </c>
      <c r="AK14" s="10">
        <f>+N14+Y14+AJ14</f>
        <v>83</v>
      </c>
      <c r="AM14" s="2"/>
      <c r="AN14" s="2"/>
      <c r="AO14" s="2"/>
    </row>
    <row r="15" spans="1:41" ht="15">
      <c r="A15" s="1">
        <v>11</v>
      </c>
      <c r="B15" s="2" t="s">
        <v>46</v>
      </c>
      <c r="C15" s="2" t="s">
        <v>47</v>
      </c>
      <c r="D15" s="11">
        <v>10</v>
      </c>
      <c r="E15" s="10">
        <f>17-D15</f>
        <v>7</v>
      </c>
      <c r="F15" s="11">
        <v>15</v>
      </c>
      <c r="G15" s="10">
        <f>17-F15</f>
        <v>2</v>
      </c>
      <c r="H15" s="11">
        <v>22.5</v>
      </c>
      <c r="I15" s="10">
        <f>29-H15</f>
        <v>6.5</v>
      </c>
      <c r="J15" s="9">
        <v>1</v>
      </c>
      <c r="K15" s="10">
        <f>+10-J15</f>
        <v>9</v>
      </c>
      <c r="L15" s="11">
        <v>4</v>
      </c>
      <c r="M15" s="11">
        <v>12</v>
      </c>
      <c r="N15" s="10">
        <f>+E15+G15+I15+K15+M15</f>
        <v>36.5</v>
      </c>
      <c r="O15" s="12">
        <v>11</v>
      </c>
      <c r="P15" s="12">
        <f>16-O15</f>
        <v>5</v>
      </c>
      <c r="Q15" s="12"/>
      <c r="R15" s="16"/>
      <c r="S15" s="12"/>
      <c r="T15" s="12"/>
      <c r="U15" s="11">
        <v>11</v>
      </c>
      <c r="V15" s="11">
        <v>3</v>
      </c>
      <c r="W15" s="11">
        <v>6</v>
      </c>
      <c r="X15" s="11">
        <v>2</v>
      </c>
      <c r="Y15" s="10">
        <f>+R15+T15+V15+X15+P15</f>
        <v>10</v>
      </c>
      <c r="Z15" s="11"/>
      <c r="AA15" s="16"/>
      <c r="AB15" s="16"/>
      <c r="AC15" s="16"/>
      <c r="AD15" s="11">
        <v>11</v>
      </c>
      <c r="AE15" s="10">
        <f>+28-AD15</f>
        <v>17</v>
      </c>
      <c r="AF15" s="12">
        <v>11</v>
      </c>
      <c r="AG15" s="12">
        <v>10</v>
      </c>
      <c r="AH15" s="12">
        <v>36.5</v>
      </c>
      <c r="AI15" s="12">
        <v>6.5</v>
      </c>
      <c r="AJ15" s="10">
        <f>+AA15+AC15+AG15+AI15+AE15</f>
        <v>33.5</v>
      </c>
      <c r="AK15" s="10">
        <f>+N15+Y15+AJ15</f>
        <v>80</v>
      </c>
      <c r="AM15" s="2"/>
      <c r="AN15" s="2"/>
      <c r="AO15" s="2"/>
    </row>
    <row r="16" spans="1:37" ht="15">
      <c r="A16" s="1">
        <v>12</v>
      </c>
      <c r="B16" s="2" t="s">
        <v>48</v>
      </c>
      <c r="C16" s="2" t="s">
        <v>49</v>
      </c>
      <c r="D16" s="11">
        <v>12</v>
      </c>
      <c r="E16" s="10">
        <f>17-D16</f>
        <v>5</v>
      </c>
      <c r="F16" s="11">
        <v>6</v>
      </c>
      <c r="G16" s="10">
        <f>17-F16</f>
        <v>11</v>
      </c>
      <c r="H16" s="11"/>
      <c r="I16" s="10"/>
      <c r="J16" s="11"/>
      <c r="K16" s="10"/>
      <c r="L16" s="11">
        <v>7</v>
      </c>
      <c r="M16" s="10">
        <v>9</v>
      </c>
      <c r="N16" s="10">
        <f>+E16+G16+I16+K16+M16</f>
        <v>25</v>
      </c>
      <c r="O16" s="11">
        <v>2</v>
      </c>
      <c r="P16" s="11">
        <v>14</v>
      </c>
      <c r="Q16" s="12"/>
      <c r="R16" s="12"/>
      <c r="S16" s="11">
        <v>11</v>
      </c>
      <c r="T16" s="11">
        <f>+26-S16</f>
        <v>15</v>
      </c>
      <c r="U16" s="12"/>
      <c r="V16" s="11"/>
      <c r="W16" s="11"/>
      <c r="X16" s="11"/>
      <c r="Y16" s="10">
        <f>+R16+T16+V16+X16+P16</f>
        <v>29</v>
      </c>
      <c r="Z16" s="11"/>
      <c r="AA16" s="12"/>
      <c r="AB16" s="12"/>
      <c r="AC16" s="12"/>
      <c r="AD16" s="12"/>
      <c r="AE16" s="12"/>
      <c r="AF16" s="12">
        <v>6</v>
      </c>
      <c r="AG16" s="12">
        <v>15</v>
      </c>
      <c r="AH16" s="12">
        <v>36.5</v>
      </c>
      <c r="AI16" s="12">
        <v>6.5</v>
      </c>
      <c r="AJ16" s="10">
        <f>+AA16+AC16+AG16+AI16+AE16</f>
        <v>21.5</v>
      </c>
      <c r="AK16" s="10">
        <f>+N16+Y16+AJ16</f>
        <v>75.5</v>
      </c>
    </row>
    <row r="17" spans="1:37" ht="15">
      <c r="A17" s="1">
        <v>13</v>
      </c>
      <c r="B17" s="2" t="s">
        <v>50</v>
      </c>
      <c r="C17" s="2" t="s">
        <v>51</v>
      </c>
      <c r="D17" s="12">
        <v>5</v>
      </c>
      <c r="E17" s="10">
        <f>17-D17</f>
        <v>12</v>
      </c>
      <c r="F17" s="11">
        <v>2</v>
      </c>
      <c r="G17" s="10">
        <f>17-F17</f>
        <v>15</v>
      </c>
      <c r="H17" s="11">
        <v>22.5</v>
      </c>
      <c r="I17" s="10">
        <f>29-H17</f>
        <v>6.5</v>
      </c>
      <c r="J17" s="12">
        <v>5</v>
      </c>
      <c r="K17" s="10">
        <f>+10-J17</f>
        <v>5</v>
      </c>
      <c r="L17" s="12">
        <v>2</v>
      </c>
      <c r="M17" s="16">
        <v>14</v>
      </c>
      <c r="N17" s="16">
        <f>+E17+G17+I17+K17+M17</f>
        <v>52.5</v>
      </c>
      <c r="O17" s="12">
        <v>7</v>
      </c>
      <c r="P17" s="12">
        <f>16-O17</f>
        <v>9</v>
      </c>
      <c r="Q17" s="12">
        <v>4</v>
      </c>
      <c r="R17" s="12">
        <v>5</v>
      </c>
      <c r="S17" s="11"/>
      <c r="T17" s="11"/>
      <c r="U17" s="11"/>
      <c r="V17" s="11"/>
      <c r="W17" s="11"/>
      <c r="X17" s="12"/>
      <c r="Y17" s="10">
        <f>+R17+T17+V17+X17+P17</f>
        <v>14</v>
      </c>
      <c r="Z17" s="12"/>
      <c r="AA17" s="12"/>
      <c r="AB17" s="16">
        <v>23</v>
      </c>
      <c r="AC17" s="12">
        <f>+30-AB17</f>
        <v>7</v>
      </c>
      <c r="AD17" s="11">
        <v>26</v>
      </c>
      <c r="AE17" s="10">
        <f>+28-AD17</f>
        <v>2</v>
      </c>
      <c r="AF17" s="12"/>
      <c r="AG17" s="12"/>
      <c r="AH17" s="12"/>
      <c r="AI17" s="12"/>
      <c r="AJ17" s="10">
        <f>+AA17+AC17+AG17+AI17+AE17</f>
        <v>9</v>
      </c>
      <c r="AK17" s="10">
        <f>+N17+Y17+AJ17</f>
        <v>75.5</v>
      </c>
    </row>
    <row r="18" spans="1:37" ht="15">
      <c r="A18" s="1">
        <v>14</v>
      </c>
      <c r="B18" s="2" t="s">
        <v>52</v>
      </c>
      <c r="C18" s="2" t="s">
        <v>53</v>
      </c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0">
        <f>+E18+G18+I18+K18+M18</f>
        <v>0</v>
      </c>
      <c r="O18" s="11"/>
      <c r="P18" s="11"/>
      <c r="Q18" s="11"/>
      <c r="R18" s="11"/>
      <c r="S18" s="11">
        <v>17</v>
      </c>
      <c r="T18" s="11">
        <f>+26-S18</f>
        <v>9</v>
      </c>
      <c r="U18" s="11"/>
      <c r="V18" s="11"/>
      <c r="W18" s="11"/>
      <c r="X18" s="11"/>
      <c r="Y18" s="10">
        <f>+R18+T18+V18+X18+P18</f>
        <v>9</v>
      </c>
      <c r="Z18" s="11"/>
      <c r="AA18" s="11"/>
      <c r="AB18" s="11"/>
      <c r="AC18" s="11"/>
      <c r="AD18" s="9">
        <v>1</v>
      </c>
      <c r="AE18" s="10">
        <f>+28-AD18</f>
        <v>27</v>
      </c>
      <c r="AF18" s="11"/>
      <c r="AG18" s="11"/>
      <c r="AH18" s="11">
        <v>4</v>
      </c>
      <c r="AI18" s="11">
        <v>39</v>
      </c>
      <c r="AJ18" s="10">
        <f>+AA18+AC18+AG18+AI18+AE18</f>
        <v>66</v>
      </c>
      <c r="AK18" s="10">
        <f>+N18+Y18+AJ18</f>
        <v>75</v>
      </c>
    </row>
    <row r="19" spans="1:37" ht="15">
      <c r="A19" s="1">
        <v>15</v>
      </c>
      <c r="B19" t="s">
        <v>54</v>
      </c>
      <c r="C19" t="s">
        <v>55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>
        <f>+E19+G19+I19+K19+M19</f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>
        <f>+R19+T19+V19+X19+P19</f>
        <v>0</v>
      </c>
      <c r="Z19" s="12">
        <v>8</v>
      </c>
      <c r="AA19" s="11">
        <f>25-Z19</f>
        <v>17</v>
      </c>
      <c r="AB19" s="12"/>
      <c r="AC19" s="12"/>
      <c r="AD19" s="12">
        <v>12</v>
      </c>
      <c r="AE19" s="10">
        <f>+28-AD19</f>
        <v>16</v>
      </c>
      <c r="AF19" s="12"/>
      <c r="AG19" s="11"/>
      <c r="AH19" s="13">
        <v>1</v>
      </c>
      <c r="AI19" s="11">
        <v>42</v>
      </c>
      <c r="AJ19" s="10">
        <f>+AA19+AC19+AG19+AI19+AE19</f>
        <v>75</v>
      </c>
      <c r="AK19" s="10">
        <f>+N19+Y19+AJ19</f>
        <v>75</v>
      </c>
    </row>
    <row r="20" spans="1:37" ht="15">
      <c r="A20" s="1">
        <v>16</v>
      </c>
      <c r="B20" t="s">
        <v>56</v>
      </c>
      <c r="C20" s="2" t="s">
        <v>57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>
        <f>+E20+G20+I20+K20+M20</f>
        <v>0</v>
      </c>
      <c r="O20" s="11"/>
      <c r="P20" s="11"/>
      <c r="Q20" s="11"/>
      <c r="R20" s="12"/>
      <c r="S20" s="11">
        <v>13</v>
      </c>
      <c r="T20" s="11">
        <f>+26-S20</f>
        <v>13</v>
      </c>
      <c r="U20" s="11"/>
      <c r="V20" s="11"/>
      <c r="W20" s="11"/>
      <c r="X20" s="11"/>
      <c r="Y20" s="10">
        <f>+R20+T20+V20+X20+P20</f>
        <v>13</v>
      </c>
      <c r="Z20" s="12"/>
      <c r="AA20" s="12"/>
      <c r="AB20" s="12"/>
      <c r="AC20" s="12"/>
      <c r="AD20" s="11">
        <v>15</v>
      </c>
      <c r="AE20" s="10">
        <f>+28-AD20</f>
        <v>13</v>
      </c>
      <c r="AF20" s="12">
        <v>2</v>
      </c>
      <c r="AG20" s="11">
        <v>19</v>
      </c>
      <c r="AH20" s="11">
        <v>14</v>
      </c>
      <c r="AI20" s="11">
        <v>29</v>
      </c>
      <c r="AJ20" s="10">
        <f>+AA20+AC20+AG20+AI20+AE20</f>
        <v>61</v>
      </c>
      <c r="AK20" s="10">
        <f>+N20+Y20+AJ20</f>
        <v>74</v>
      </c>
    </row>
    <row r="21" spans="1:37" ht="15">
      <c r="A21" s="1">
        <v>17</v>
      </c>
      <c r="B21" t="s">
        <v>58</v>
      </c>
      <c r="C21" t="s">
        <v>35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>
        <f>+E21+G21+I21+K21+M21</f>
        <v>0</v>
      </c>
      <c r="O21" s="11"/>
      <c r="P21" s="11"/>
      <c r="Q21" s="11"/>
      <c r="R21" s="10"/>
      <c r="S21" s="11">
        <v>5</v>
      </c>
      <c r="T21" s="11">
        <f>+26-S21</f>
        <v>21</v>
      </c>
      <c r="U21" s="11"/>
      <c r="V21" s="11"/>
      <c r="W21" s="11"/>
      <c r="X21" s="11"/>
      <c r="Y21" s="10">
        <f>+R21+T21+V21+X21+P21</f>
        <v>21</v>
      </c>
      <c r="Z21" s="11"/>
      <c r="AA21" s="10"/>
      <c r="AB21" s="11"/>
      <c r="AC21" s="10"/>
      <c r="AD21" s="11">
        <v>3</v>
      </c>
      <c r="AE21" s="10">
        <f>+28-AD21</f>
        <v>25</v>
      </c>
      <c r="AF21" s="11"/>
      <c r="AG21" s="11"/>
      <c r="AH21" s="11">
        <v>22</v>
      </c>
      <c r="AI21" s="11">
        <v>21</v>
      </c>
      <c r="AJ21" s="10">
        <f>+AA21+AC21+AG21+AI21+AE21</f>
        <v>46</v>
      </c>
      <c r="AK21" s="10">
        <f>+N21+Y21+AJ21</f>
        <v>67</v>
      </c>
    </row>
    <row r="22" spans="1:42" ht="15">
      <c r="A22" s="1">
        <v>18</v>
      </c>
      <c r="B22" t="s">
        <v>59</v>
      </c>
      <c r="C22" s="2" t="s">
        <v>35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>
        <f>+E22+G22+I22+K22+M22</f>
        <v>0</v>
      </c>
      <c r="O22" s="12">
        <v>13</v>
      </c>
      <c r="P22" s="12">
        <f>16-O22</f>
        <v>3</v>
      </c>
      <c r="Q22" s="11">
        <v>8</v>
      </c>
      <c r="R22" s="11">
        <v>1</v>
      </c>
      <c r="S22" s="11">
        <v>25</v>
      </c>
      <c r="T22" s="11">
        <f>+26-S22</f>
        <v>1</v>
      </c>
      <c r="U22" s="11">
        <v>7</v>
      </c>
      <c r="V22" s="11">
        <v>7</v>
      </c>
      <c r="W22" s="11"/>
      <c r="X22" s="11"/>
      <c r="Y22" s="10">
        <f>+R22+T22+V22+X22+P22</f>
        <v>12</v>
      </c>
      <c r="Z22" s="12"/>
      <c r="AA22" s="12"/>
      <c r="AB22" s="12">
        <v>27.5</v>
      </c>
      <c r="AC22" s="12">
        <f>+30-AB22</f>
        <v>2.5</v>
      </c>
      <c r="AD22" s="12">
        <v>9</v>
      </c>
      <c r="AE22" s="10">
        <f>+28-AD22</f>
        <v>19</v>
      </c>
      <c r="AF22" s="12">
        <v>15</v>
      </c>
      <c r="AG22" s="11">
        <v>6</v>
      </c>
      <c r="AH22" s="11">
        <v>17</v>
      </c>
      <c r="AI22" s="11">
        <v>26</v>
      </c>
      <c r="AJ22" s="10">
        <f>+AA22+AC22+AG22+AI22+AE22</f>
        <v>53.5</v>
      </c>
      <c r="AK22" s="10">
        <f>+N22+Y22+AJ22</f>
        <v>65.5</v>
      </c>
      <c r="AP22" s="7"/>
    </row>
    <row r="23" spans="1:37" ht="15">
      <c r="A23" s="1">
        <v>19</v>
      </c>
      <c r="B23" t="s">
        <v>60</v>
      </c>
      <c r="C23" t="s">
        <v>61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>
        <f>+E23+G23+I23+K23+M23</f>
        <v>0</v>
      </c>
      <c r="O23" s="11"/>
      <c r="P23" s="11"/>
      <c r="Q23" s="11"/>
      <c r="R23" s="11"/>
      <c r="S23" s="11">
        <v>7</v>
      </c>
      <c r="T23" s="11">
        <f>+26-S23</f>
        <v>19</v>
      </c>
      <c r="U23" s="11">
        <v>4</v>
      </c>
      <c r="V23" s="11">
        <v>10</v>
      </c>
      <c r="W23" s="11">
        <v>5</v>
      </c>
      <c r="X23" s="11">
        <v>3</v>
      </c>
      <c r="Y23" s="10">
        <f>+R23+T23+V23+X23+P23</f>
        <v>32</v>
      </c>
      <c r="Z23" s="11"/>
      <c r="AA23" s="10"/>
      <c r="AB23" s="10">
        <v>16</v>
      </c>
      <c r="AC23" s="12">
        <f>+30-AB23</f>
        <v>14</v>
      </c>
      <c r="AD23" s="11">
        <v>10</v>
      </c>
      <c r="AE23" s="10">
        <f>+28-AD23</f>
        <v>18</v>
      </c>
      <c r="AF23" s="11"/>
      <c r="AG23" s="11"/>
      <c r="AH23" s="11"/>
      <c r="AI23" s="11"/>
      <c r="AJ23" s="10">
        <f>+AA23+AC23+AG23+AI23+AE23</f>
        <v>32</v>
      </c>
      <c r="AK23" s="10">
        <f>+N23+Y23+AJ23</f>
        <v>64</v>
      </c>
    </row>
    <row r="24" spans="1:47" ht="15">
      <c r="A24" s="1">
        <v>20</v>
      </c>
      <c r="B24" t="s">
        <v>62</v>
      </c>
      <c r="C24" t="s">
        <v>63</v>
      </c>
      <c r="D24" s="11">
        <v>2</v>
      </c>
      <c r="E24" s="10">
        <f>17-D24</f>
        <v>15</v>
      </c>
      <c r="F24" s="11">
        <v>9</v>
      </c>
      <c r="G24" s="10">
        <f>17-F24</f>
        <v>8</v>
      </c>
      <c r="H24" s="11">
        <v>3</v>
      </c>
      <c r="I24" s="10">
        <f>29-H24</f>
        <v>26</v>
      </c>
      <c r="J24" s="12">
        <v>6</v>
      </c>
      <c r="K24" s="10">
        <f>+10-J24</f>
        <v>4</v>
      </c>
      <c r="L24" s="12"/>
      <c r="M24" s="16"/>
      <c r="N24" s="16">
        <f>+E24+G24+I24+K24+M24</f>
        <v>53</v>
      </c>
      <c r="O24" s="12">
        <v>12</v>
      </c>
      <c r="P24" s="12">
        <f>16-O24</f>
        <v>4</v>
      </c>
      <c r="Q24" s="12">
        <v>5</v>
      </c>
      <c r="R24" s="16">
        <v>4</v>
      </c>
      <c r="S24" s="11"/>
      <c r="T24" s="11"/>
      <c r="U24" s="11"/>
      <c r="V24" s="11"/>
      <c r="W24" s="11"/>
      <c r="X24" s="11"/>
      <c r="Y24" s="10">
        <f>+R24+T24+V24+X24+P24</f>
        <v>8</v>
      </c>
      <c r="Z24" s="12"/>
      <c r="AA24" s="16"/>
      <c r="AB24" s="16"/>
      <c r="AC24" s="16"/>
      <c r="AD24" s="12"/>
      <c r="AE24" s="16"/>
      <c r="AF24" s="12"/>
      <c r="AG24" s="12"/>
      <c r="AH24" s="12"/>
      <c r="AI24" s="16"/>
      <c r="AJ24" s="10">
        <f>+AA24+AC24+AG24+AI24+AE24</f>
        <v>0</v>
      </c>
      <c r="AK24" s="10">
        <f>+N24+Y24+AJ24</f>
        <v>61</v>
      </c>
      <c r="AT24" s="7"/>
      <c r="AU24" s="7"/>
    </row>
    <row r="25" spans="1:47" ht="15">
      <c r="A25" s="1">
        <v>21</v>
      </c>
      <c r="B25" t="s">
        <v>64</v>
      </c>
      <c r="C25" t="s">
        <v>65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>
        <f>+E25+G25+I25+K25+M25</f>
        <v>0</v>
      </c>
      <c r="O25" s="11"/>
      <c r="P25" s="11"/>
      <c r="Q25" s="11"/>
      <c r="R25" s="11"/>
      <c r="S25" s="12">
        <v>6</v>
      </c>
      <c r="T25" s="11">
        <f>+26-S25</f>
        <v>20</v>
      </c>
      <c r="U25" s="12"/>
      <c r="V25" s="12"/>
      <c r="W25" s="12"/>
      <c r="X25" s="12"/>
      <c r="Y25" s="10">
        <f>+R25+T25+V25+X25+P25</f>
        <v>20</v>
      </c>
      <c r="Z25" s="11">
        <v>21</v>
      </c>
      <c r="AA25" s="11">
        <f>25-Z25</f>
        <v>4</v>
      </c>
      <c r="AB25" s="12"/>
      <c r="AC25" s="12"/>
      <c r="AD25" s="11">
        <v>23</v>
      </c>
      <c r="AE25" s="10">
        <f>+28-AD25</f>
        <v>5</v>
      </c>
      <c r="AF25" s="12">
        <v>13</v>
      </c>
      <c r="AG25" s="11">
        <v>8</v>
      </c>
      <c r="AH25" s="11">
        <v>20</v>
      </c>
      <c r="AI25" s="11">
        <v>23</v>
      </c>
      <c r="AJ25" s="10">
        <f>+AA25+AC25+AG25+AI25+AE25</f>
        <v>40</v>
      </c>
      <c r="AK25" s="10">
        <f>+N25+Y25+AJ25</f>
        <v>60</v>
      </c>
      <c r="AT25" s="7"/>
      <c r="AU25" s="7"/>
    </row>
    <row r="26" spans="1:47" ht="15">
      <c r="A26" s="1">
        <v>22</v>
      </c>
      <c r="B26" t="s">
        <v>66</v>
      </c>
      <c r="C26" t="s">
        <v>67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>
        <f>+E26+G26+I26+K26+M26</f>
        <v>0</v>
      </c>
      <c r="O26" s="11"/>
      <c r="P26" s="11"/>
      <c r="Q26" s="11"/>
      <c r="R26" s="11"/>
      <c r="S26" s="11">
        <v>18</v>
      </c>
      <c r="T26" s="11">
        <f>+26-S26</f>
        <v>8</v>
      </c>
      <c r="U26" s="12"/>
      <c r="V26" s="11"/>
      <c r="W26" s="11"/>
      <c r="X26" s="11"/>
      <c r="Y26" s="10">
        <f>+R26+T26+V26+X26+P26</f>
        <v>8</v>
      </c>
      <c r="Z26" s="12">
        <v>12</v>
      </c>
      <c r="AA26" s="11">
        <f>25-Z26</f>
        <v>13</v>
      </c>
      <c r="AB26" s="12">
        <v>5</v>
      </c>
      <c r="AC26" s="12">
        <f>+30-AB26</f>
        <v>25</v>
      </c>
      <c r="AD26" s="15"/>
      <c r="AE26" s="15">
        <v>2</v>
      </c>
      <c r="AF26" s="12"/>
      <c r="AG26" s="11">
        <v>2</v>
      </c>
      <c r="AH26" s="11">
        <v>36.5</v>
      </c>
      <c r="AI26" s="11">
        <v>6.5</v>
      </c>
      <c r="AJ26" s="10">
        <f>+AA26+AC26+AG26+AI26+AE26</f>
        <v>48.5</v>
      </c>
      <c r="AK26" s="10">
        <f>+N26+Y26+AJ26</f>
        <v>56.5</v>
      </c>
      <c r="AT26" s="7"/>
      <c r="AU26" s="7"/>
    </row>
    <row r="27" spans="1:47" ht="15">
      <c r="A27" s="1">
        <v>23</v>
      </c>
      <c r="B27" s="2" t="s">
        <v>68</v>
      </c>
      <c r="C27" s="2" t="s">
        <v>69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>
        <f>+E27+G27+I27+K27+M27</f>
        <v>0</v>
      </c>
      <c r="O27" s="11"/>
      <c r="P27" s="11"/>
      <c r="Q27" s="11"/>
      <c r="R27" s="11"/>
      <c r="S27" s="11">
        <v>3</v>
      </c>
      <c r="T27" s="11">
        <f>+26-S27</f>
        <v>23</v>
      </c>
      <c r="U27" s="12"/>
      <c r="V27" s="12"/>
      <c r="W27" s="12"/>
      <c r="X27" s="11"/>
      <c r="Y27" s="10">
        <f>+R27+T27+V27+X27+P27</f>
        <v>23</v>
      </c>
      <c r="Z27" s="12"/>
      <c r="AA27" s="12"/>
      <c r="AB27" s="12">
        <v>18</v>
      </c>
      <c r="AC27" s="12">
        <f>+30-AB27</f>
        <v>12</v>
      </c>
      <c r="AD27" s="12"/>
      <c r="AE27" s="12"/>
      <c r="AF27" s="12">
        <v>19</v>
      </c>
      <c r="AG27" s="11">
        <v>2</v>
      </c>
      <c r="AH27" s="11">
        <v>27</v>
      </c>
      <c r="AI27" s="11">
        <v>16</v>
      </c>
      <c r="AJ27" s="10">
        <f>+AA27+AC27+AG27+AI27+AE27</f>
        <v>30</v>
      </c>
      <c r="AK27" s="10">
        <f>+N27+Y27+AJ27</f>
        <v>53</v>
      </c>
      <c r="AT27" s="7"/>
      <c r="AU27" s="7"/>
    </row>
    <row r="28" spans="1:47" ht="15">
      <c r="A28" s="1">
        <v>24</v>
      </c>
      <c r="B28" t="s">
        <v>70</v>
      </c>
      <c r="C28" t="s">
        <v>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>
        <f>+E28+G28+I28+K28+M28</f>
        <v>0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>
        <f>+R28+T28+V28+X28+P28</f>
        <v>0</v>
      </c>
      <c r="Z28" s="11">
        <v>3</v>
      </c>
      <c r="AA28" s="11">
        <f>25-Z28</f>
        <v>22</v>
      </c>
      <c r="AB28" s="12">
        <v>2</v>
      </c>
      <c r="AC28" s="12">
        <f>+30-AB28</f>
        <v>28</v>
      </c>
      <c r="AD28" s="11"/>
      <c r="AE28" s="11"/>
      <c r="AF28" s="12"/>
      <c r="AG28" s="11"/>
      <c r="AH28" s="11"/>
      <c r="AI28" s="11"/>
      <c r="AJ28" s="10">
        <f>+AA28+AC28+AG28+AI28+AE28</f>
        <v>50</v>
      </c>
      <c r="AK28" s="10">
        <f>+N28+Y28+AJ28</f>
        <v>50</v>
      </c>
      <c r="AT28" s="7"/>
      <c r="AU28" s="7"/>
    </row>
    <row r="29" spans="1:47" ht="15">
      <c r="A29" s="1">
        <v>25</v>
      </c>
      <c r="B29" t="s">
        <v>71</v>
      </c>
      <c r="C29" t="s">
        <v>72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>
        <f>+E29+G29+I29+K29+M29</f>
        <v>0</v>
      </c>
      <c r="O29" s="12">
        <v>14</v>
      </c>
      <c r="P29" s="12">
        <f>16-O29</f>
        <v>2</v>
      </c>
      <c r="Q29" s="11"/>
      <c r="R29" s="11"/>
      <c r="S29" s="12"/>
      <c r="T29" s="12"/>
      <c r="U29" s="11"/>
      <c r="V29" s="11"/>
      <c r="W29" s="11"/>
      <c r="X29" s="11"/>
      <c r="Y29" s="10">
        <f>+R29+T29+V29+X29+P29</f>
        <v>2</v>
      </c>
      <c r="Z29" s="11">
        <v>21</v>
      </c>
      <c r="AA29" s="11">
        <f>25-Z29</f>
        <v>4</v>
      </c>
      <c r="AB29" s="12"/>
      <c r="AC29" s="12"/>
      <c r="AD29" s="11">
        <v>4</v>
      </c>
      <c r="AE29" s="10">
        <f>+28-AD29</f>
        <v>24</v>
      </c>
      <c r="AF29" s="12"/>
      <c r="AG29" s="11"/>
      <c r="AH29" s="11">
        <v>23</v>
      </c>
      <c r="AI29" s="11">
        <v>20</v>
      </c>
      <c r="AJ29" s="10">
        <f>+AA29+AC29+AG29+AI29+AE29</f>
        <v>48</v>
      </c>
      <c r="AK29" s="10">
        <f>+N29+Y29+AJ29</f>
        <v>50</v>
      </c>
      <c r="AT29" s="7"/>
      <c r="AU29" s="7"/>
    </row>
    <row r="30" spans="1:47" ht="15">
      <c r="A30" s="1">
        <v>26</v>
      </c>
      <c r="B30" t="s">
        <v>73</v>
      </c>
      <c r="C30" t="s">
        <v>74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>
        <f>+E30+G30+I30+K30+M30</f>
        <v>0</v>
      </c>
      <c r="O30" s="11"/>
      <c r="P30" s="11"/>
      <c r="Q30" s="11"/>
      <c r="R30" s="11"/>
      <c r="S30" s="11"/>
      <c r="T30" s="16"/>
      <c r="U30" s="11"/>
      <c r="V30" s="11"/>
      <c r="W30" s="11"/>
      <c r="X30" s="11"/>
      <c r="Y30" s="10">
        <f>+R30+T30+V30+X30+P30</f>
        <v>0</v>
      </c>
      <c r="Z30" s="11"/>
      <c r="AA30" s="10"/>
      <c r="AB30" s="10"/>
      <c r="AC30" s="10"/>
      <c r="AD30" s="11">
        <v>13</v>
      </c>
      <c r="AE30" s="10">
        <f>+28-AD30</f>
        <v>15</v>
      </c>
      <c r="AF30" s="11"/>
      <c r="AG30" s="11"/>
      <c r="AH30" s="11">
        <v>8</v>
      </c>
      <c r="AI30" s="11">
        <v>35</v>
      </c>
      <c r="AJ30" s="10">
        <f>+AA30+AC30+AG30+AI30+AE30</f>
        <v>50</v>
      </c>
      <c r="AK30" s="10">
        <f>+N30+Y30+AJ30</f>
        <v>50</v>
      </c>
      <c r="AT30" s="7"/>
      <c r="AU30" s="7"/>
    </row>
    <row r="31" spans="1:47" ht="15">
      <c r="A31" s="1">
        <v>27</v>
      </c>
      <c r="B31" t="s">
        <v>75</v>
      </c>
      <c r="C31" t="s">
        <v>76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>
        <f>+E31+G31+I31+K31+M31</f>
        <v>0</v>
      </c>
      <c r="O31" s="11"/>
      <c r="P31" s="11"/>
      <c r="Q31" s="11"/>
      <c r="R31" s="11"/>
      <c r="S31" s="11"/>
      <c r="T31" s="11"/>
      <c r="U31" s="12"/>
      <c r="V31" s="11"/>
      <c r="W31" s="11"/>
      <c r="X31" s="11"/>
      <c r="Y31" s="10">
        <f>+R31+T31+V31+X31+P31</f>
        <v>0</v>
      </c>
      <c r="Z31" s="11">
        <v>9</v>
      </c>
      <c r="AA31" s="11">
        <f>25-Z31</f>
        <v>16</v>
      </c>
      <c r="AB31" s="12"/>
      <c r="AC31" s="12"/>
      <c r="AD31" s="12"/>
      <c r="AE31" s="12"/>
      <c r="AF31" s="12"/>
      <c r="AG31" s="11"/>
      <c r="AH31" s="11">
        <v>11</v>
      </c>
      <c r="AI31" s="11">
        <v>32</v>
      </c>
      <c r="AJ31" s="10">
        <f>+AA31+AC31+AG31+AI31+AE31</f>
        <v>48</v>
      </c>
      <c r="AK31" s="10">
        <f>+N31+Y31+AJ31</f>
        <v>48</v>
      </c>
      <c r="AT31" s="7"/>
      <c r="AU31" s="7"/>
    </row>
    <row r="32" spans="1:47" ht="15">
      <c r="A32" s="1">
        <v>28</v>
      </c>
      <c r="B32" t="s">
        <v>77</v>
      </c>
      <c r="C32" t="s">
        <v>78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>
        <f>+E32+G32+I32+K32+M32</f>
        <v>0</v>
      </c>
      <c r="O32" s="12">
        <v>3</v>
      </c>
      <c r="P32" s="12">
        <f>16-O32</f>
        <v>13</v>
      </c>
      <c r="Q32" s="12">
        <v>3</v>
      </c>
      <c r="R32" s="11">
        <v>6</v>
      </c>
      <c r="S32" s="11"/>
      <c r="T32" s="11"/>
      <c r="U32" s="11"/>
      <c r="V32" s="11"/>
      <c r="W32" s="11"/>
      <c r="X32" s="11"/>
      <c r="Y32" s="10">
        <f>+R32+T32+V32+X32+P32</f>
        <v>19</v>
      </c>
      <c r="Z32" s="11"/>
      <c r="AA32" s="10"/>
      <c r="AB32" s="11"/>
      <c r="AC32" s="11"/>
      <c r="AD32" s="11"/>
      <c r="AE32" s="11"/>
      <c r="AF32" s="11"/>
      <c r="AG32" s="11"/>
      <c r="AH32" s="11">
        <v>15</v>
      </c>
      <c r="AI32" s="11">
        <v>28</v>
      </c>
      <c r="AJ32" s="10">
        <f>+AA32+AC32+AG32+AI32+AE32</f>
        <v>28</v>
      </c>
      <c r="AK32" s="10">
        <f>+N32+Y32+AJ32</f>
        <v>47</v>
      </c>
      <c r="AR32" s="7"/>
      <c r="AS32" s="7"/>
      <c r="AT32" s="7"/>
      <c r="AU32" s="7"/>
    </row>
    <row r="33" spans="1:47" ht="15">
      <c r="A33" s="1">
        <v>29</v>
      </c>
      <c r="B33" t="s">
        <v>79</v>
      </c>
      <c r="C33" s="2" t="s">
        <v>80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>
        <f>+E33+G33+I33+K33+M33</f>
        <v>0</v>
      </c>
      <c r="O33" s="11"/>
      <c r="P33" s="11"/>
      <c r="Q33" s="11"/>
      <c r="R33" s="11"/>
      <c r="S33" s="11">
        <v>16</v>
      </c>
      <c r="T33" s="11">
        <f>+26-S33</f>
        <v>10</v>
      </c>
      <c r="U33" s="11"/>
      <c r="V33" s="11"/>
      <c r="W33" s="11"/>
      <c r="X33" s="11"/>
      <c r="Y33" s="10">
        <f>+R33+T33+V33+X33+P33</f>
        <v>10</v>
      </c>
      <c r="Z33" s="12"/>
      <c r="AA33" s="12"/>
      <c r="AB33" s="12"/>
      <c r="AC33" s="12"/>
      <c r="AD33" s="11">
        <v>8</v>
      </c>
      <c r="AE33" s="10">
        <f>+28-AD33</f>
        <v>20</v>
      </c>
      <c r="AF33" s="12"/>
      <c r="AG33" s="11"/>
      <c r="AH33" s="11">
        <v>26</v>
      </c>
      <c r="AI33" s="11">
        <v>17</v>
      </c>
      <c r="AJ33" s="10">
        <f>+AA33+AC33+AG33+AI33+AE33</f>
        <v>37</v>
      </c>
      <c r="AK33" s="10">
        <f>+N33+Y33+AJ33</f>
        <v>47</v>
      </c>
      <c r="AR33" s="7"/>
      <c r="AS33" s="7"/>
      <c r="AT33" s="7"/>
      <c r="AU33" s="7"/>
    </row>
    <row r="34" spans="1:47" ht="15">
      <c r="A34" s="1">
        <v>30</v>
      </c>
      <c r="B34" t="s">
        <v>81</v>
      </c>
      <c r="C34" t="s">
        <v>82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>
        <f>+E34+G34+I34+K34+M34</f>
        <v>0</v>
      </c>
      <c r="O34" s="11"/>
      <c r="P34" s="11"/>
      <c r="Q34" s="11"/>
      <c r="R34" s="11"/>
      <c r="S34" s="11"/>
      <c r="T34" s="12"/>
      <c r="U34" s="11"/>
      <c r="V34" s="11"/>
      <c r="W34" s="11">
        <v>4</v>
      </c>
      <c r="X34" s="11">
        <v>4</v>
      </c>
      <c r="Y34" s="10">
        <f>+R34+T34+V34+X34+P34</f>
        <v>4</v>
      </c>
      <c r="Z34" s="11"/>
      <c r="AA34" s="10"/>
      <c r="AB34" s="10">
        <v>11</v>
      </c>
      <c r="AC34" s="12">
        <f>+30-AB34</f>
        <v>19</v>
      </c>
      <c r="AD34" s="11">
        <v>17</v>
      </c>
      <c r="AE34" s="10">
        <f>+28-AD34</f>
        <v>11</v>
      </c>
      <c r="AF34" s="11">
        <v>9</v>
      </c>
      <c r="AG34" s="10">
        <v>12</v>
      </c>
      <c r="AH34" s="11"/>
      <c r="AI34" s="10"/>
      <c r="AJ34" s="10">
        <f>+AA34+AC34+AG34+AI34+AE34</f>
        <v>42</v>
      </c>
      <c r="AK34" s="10">
        <f>+N34+Y34+AJ34</f>
        <v>46</v>
      </c>
      <c r="AR34" s="7"/>
      <c r="AS34" s="7"/>
      <c r="AT34" s="7"/>
      <c r="AU34" s="7"/>
    </row>
    <row r="35" spans="1:47" ht="15">
      <c r="A35" s="1">
        <v>31</v>
      </c>
      <c r="B35" t="s">
        <v>83</v>
      </c>
      <c r="C35" t="s">
        <v>84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>
        <f>+E35+G35+I35+K35+M35</f>
        <v>0</v>
      </c>
      <c r="O35" s="12">
        <v>8</v>
      </c>
      <c r="P35" s="12">
        <f>16-O35</f>
        <v>8</v>
      </c>
      <c r="Q35" s="11"/>
      <c r="R35" s="11"/>
      <c r="S35" s="11">
        <v>15</v>
      </c>
      <c r="T35" s="11">
        <f>+26-S35</f>
        <v>11</v>
      </c>
      <c r="U35" s="12"/>
      <c r="V35" s="12"/>
      <c r="W35" s="12"/>
      <c r="X35" s="12"/>
      <c r="Y35" s="10">
        <f>+R35+T35+V35+X35+P35</f>
        <v>19</v>
      </c>
      <c r="Z35" s="11">
        <v>16</v>
      </c>
      <c r="AA35" s="11">
        <f>25-Z35</f>
        <v>9</v>
      </c>
      <c r="AB35" s="12"/>
      <c r="AC35" s="12"/>
      <c r="AD35" s="12"/>
      <c r="AE35" s="12"/>
      <c r="AF35" s="12">
        <v>10</v>
      </c>
      <c r="AG35" s="11">
        <v>11</v>
      </c>
      <c r="AH35" s="11">
        <v>36.5</v>
      </c>
      <c r="AI35" s="11">
        <v>6.5</v>
      </c>
      <c r="AJ35" s="10">
        <f>+AA35+AC35+AG35+AI35+AE35</f>
        <v>26.5</v>
      </c>
      <c r="AK35" s="10">
        <f>+N35+Y35+AJ35</f>
        <v>45.5</v>
      </c>
      <c r="AR35" s="7"/>
      <c r="AS35" s="7"/>
      <c r="AT35" s="7"/>
      <c r="AU35" s="7"/>
    </row>
    <row r="36" spans="1:47" ht="15">
      <c r="A36" s="1">
        <v>32</v>
      </c>
      <c r="B36" t="s">
        <v>85</v>
      </c>
      <c r="C36" t="s">
        <v>29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>
        <f>+E36+G36+I36+K36+M36</f>
        <v>0</v>
      </c>
      <c r="O36" s="12">
        <v>15</v>
      </c>
      <c r="P36" s="12">
        <f>16-O36</f>
        <v>1</v>
      </c>
      <c r="Q36" s="11"/>
      <c r="R36" s="11"/>
      <c r="S36" s="12">
        <v>9</v>
      </c>
      <c r="T36" s="11">
        <f>+26-S36</f>
        <v>17</v>
      </c>
      <c r="U36" s="12"/>
      <c r="V36" s="12"/>
      <c r="W36" s="12"/>
      <c r="X36" s="12"/>
      <c r="Y36" s="10">
        <f>+R36+T36+V36+X36+P36</f>
        <v>18</v>
      </c>
      <c r="Z36" s="12">
        <v>21</v>
      </c>
      <c r="AA36" s="11">
        <f>25-Z36</f>
        <v>4</v>
      </c>
      <c r="AB36" s="12">
        <v>22</v>
      </c>
      <c r="AC36" s="12">
        <f>+30-AB36</f>
        <v>8</v>
      </c>
      <c r="AD36" s="12"/>
      <c r="AE36" s="12"/>
      <c r="AF36" s="12">
        <v>12</v>
      </c>
      <c r="AG36" s="11">
        <v>9</v>
      </c>
      <c r="AH36" s="11">
        <v>36.5</v>
      </c>
      <c r="AI36" s="11">
        <v>6.5</v>
      </c>
      <c r="AJ36" s="10">
        <f>+AA36+AC36+AG36+AI36+AE36</f>
        <v>27.5</v>
      </c>
      <c r="AK36" s="10">
        <f>+N36+Y36+AJ36</f>
        <v>45.5</v>
      </c>
      <c r="AR36" s="7"/>
      <c r="AS36" s="7"/>
      <c r="AT36" s="7"/>
      <c r="AU36" s="7"/>
    </row>
    <row r="37" spans="1:47" ht="15">
      <c r="A37" s="1">
        <v>33</v>
      </c>
      <c r="B37" t="s">
        <v>66</v>
      </c>
      <c r="C37" t="s">
        <v>35</v>
      </c>
      <c r="D37" s="12">
        <v>7.5</v>
      </c>
      <c r="E37" s="10">
        <f>17-D37</f>
        <v>9.5</v>
      </c>
      <c r="F37" s="11">
        <v>5</v>
      </c>
      <c r="G37" s="10">
        <f>17-F37</f>
        <v>12</v>
      </c>
      <c r="H37" s="11"/>
      <c r="I37" s="11"/>
      <c r="J37" s="11">
        <v>8</v>
      </c>
      <c r="K37" s="10">
        <f>+10-J37</f>
        <v>2</v>
      </c>
      <c r="L37" s="11"/>
      <c r="M37" s="11"/>
      <c r="N37" s="10">
        <f>+E37+G37+I37+K37+M37</f>
        <v>23.5</v>
      </c>
      <c r="O37" s="11"/>
      <c r="P37" s="11"/>
      <c r="Q37" s="11"/>
      <c r="R37" s="11"/>
      <c r="S37" s="11"/>
      <c r="T37" s="11"/>
      <c r="U37" s="11"/>
      <c r="V37" s="11"/>
      <c r="W37" s="11"/>
      <c r="X37" s="12"/>
      <c r="Y37" s="10">
        <f>+R37+T37+V37+X37+P37</f>
        <v>0</v>
      </c>
      <c r="Z37" s="11">
        <v>10</v>
      </c>
      <c r="AA37" s="11">
        <f>25-Z37</f>
        <v>15</v>
      </c>
      <c r="AB37" s="12"/>
      <c r="AC37" s="12"/>
      <c r="AD37" s="11">
        <v>22</v>
      </c>
      <c r="AE37" s="10">
        <f>+28-AD37</f>
        <v>6</v>
      </c>
      <c r="AF37" s="12"/>
      <c r="AG37" s="11"/>
      <c r="AH37" s="11"/>
      <c r="AI37" s="11"/>
      <c r="AJ37" s="10">
        <f>+AA37+AC37+AG37+AI37+AE37</f>
        <v>21</v>
      </c>
      <c r="AK37" s="10">
        <f>+N37+Y37+AJ37</f>
        <v>44.5</v>
      </c>
      <c r="AR37" s="7"/>
      <c r="AS37" s="7"/>
      <c r="AT37" s="7"/>
      <c r="AU37" s="7"/>
    </row>
    <row r="38" spans="1:47" ht="15">
      <c r="A38" s="1">
        <v>34</v>
      </c>
      <c r="B38" t="s">
        <v>86</v>
      </c>
      <c r="C38" t="s">
        <v>67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>
        <f>+E38+G38+I38+K38+M38</f>
        <v>0</v>
      </c>
      <c r="O38" s="11"/>
      <c r="P38" s="11"/>
      <c r="Q38" s="11"/>
      <c r="R38" s="11"/>
      <c r="S38" s="12"/>
      <c r="T38" s="12"/>
      <c r="U38" s="12"/>
      <c r="V38" s="12"/>
      <c r="W38" s="12"/>
      <c r="X38" s="12"/>
      <c r="Y38" s="10">
        <f>+R38+T38+V38+X38+P38</f>
        <v>0</v>
      </c>
      <c r="Z38" s="11">
        <v>21</v>
      </c>
      <c r="AA38" s="11">
        <f>25-Z38</f>
        <v>4</v>
      </c>
      <c r="AB38" s="12">
        <v>24</v>
      </c>
      <c r="AC38" s="12">
        <f>+30-AB38</f>
        <v>6</v>
      </c>
      <c r="AD38" s="12"/>
      <c r="AE38" s="12"/>
      <c r="AF38" s="12">
        <v>16</v>
      </c>
      <c r="AG38" s="11">
        <v>5</v>
      </c>
      <c r="AH38" s="11">
        <v>16</v>
      </c>
      <c r="AI38" s="11">
        <v>27</v>
      </c>
      <c r="AJ38" s="10">
        <f>+AA38+AC38+AG38+AI38+AE38</f>
        <v>42</v>
      </c>
      <c r="AK38" s="10">
        <f>+N38+Y38+AJ38</f>
        <v>42</v>
      </c>
      <c r="AR38" s="7"/>
      <c r="AS38" s="7"/>
      <c r="AT38" s="7"/>
      <c r="AU38" s="7"/>
    </row>
    <row r="39" spans="1:47" ht="15">
      <c r="A39" s="1">
        <v>35</v>
      </c>
      <c r="B39" t="s">
        <v>87</v>
      </c>
      <c r="C39" s="2" t="s">
        <v>88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>
        <f>+E39+G39+I39+K39+M39</f>
        <v>0</v>
      </c>
      <c r="O39" s="11"/>
      <c r="P39" s="11"/>
      <c r="Q39" s="11"/>
      <c r="R39" s="11"/>
      <c r="S39" s="12">
        <v>21</v>
      </c>
      <c r="T39" s="11">
        <f>+26-S39</f>
        <v>5</v>
      </c>
      <c r="U39" s="11"/>
      <c r="V39" s="11"/>
      <c r="W39" s="11"/>
      <c r="X39" s="11"/>
      <c r="Y39" s="10">
        <f>+R39+T39+V39+X39+P39</f>
        <v>5</v>
      </c>
      <c r="Z39" s="11"/>
      <c r="AA39" s="10"/>
      <c r="AB39" s="11"/>
      <c r="AC39" s="11"/>
      <c r="AD39" s="11"/>
      <c r="AE39" s="11"/>
      <c r="AF39" s="11"/>
      <c r="AG39" s="11"/>
      <c r="AH39" s="11">
        <v>10</v>
      </c>
      <c r="AI39" s="11">
        <v>33</v>
      </c>
      <c r="AJ39" s="10">
        <f>+AA39+AC39+AG39+AI39+AE39</f>
        <v>33</v>
      </c>
      <c r="AK39" s="10">
        <f>+N39+Y39+AJ39</f>
        <v>38</v>
      </c>
      <c r="AR39" s="7"/>
      <c r="AS39" s="7"/>
      <c r="AT39" s="7"/>
      <c r="AU39" s="7"/>
    </row>
    <row r="40" spans="1:47" ht="15">
      <c r="A40" s="1">
        <v>36</v>
      </c>
      <c r="B40" s="2" t="s">
        <v>89</v>
      </c>
      <c r="C40" s="2" t="s">
        <v>90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0">
        <f>+E40+G40+I40+K40+M40</f>
        <v>0</v>
      </c>
      <c r="O40" s="11"/>
      <c r="P40" s="11"/>
      <c r="Q40" s="11"/>
      <c r="R40" s="11"/>
      <c r="S40" s="11"/>
      <c r="T40" s="16"/>
      <c r="U40" s="12"/>
      <c r="V40" s="12"/>
      <c r="W40" s="12"/>
      <c r="X40" s="12"/>
      <c r="Y40" s="10">
        <f>+R40+T40+V40+X40+P40</f>
        <v>0</v>
      </c>
      <c r="Z40" s="12"/>
      <c r="AA40" s="12"/>
      <c r="AB40" s="12"/>
      <c r="AC40" s="12"/>
      <c r="AD40" s="12"/>
      <c r="AE40" s="12"/>
      <c r="AF40" s="12"/>
      <c r="AG40" s="11"/>
      <c r="AH40" s="11">
        <v>6</v>
      </c>
      <c r="AI40" s="11">
        <v>37</v>
      </c>
      <c r="AJ40" s="10">
        <f>+AA40+AC40+AG40+AI40+AE40</f>
        <v>37</v>
      </c>
      <c r="AK40" s="10">
        <f>+N40+Y40+AJ40</f>
        <v>37</v>
      </c>
      <c r="AR40" s="7"/>
      <c r="AS40" s="7"/>
      <c r="AT40" s="7"/>
      <c r="AU40" s="7"/>
    </row>
    <row r="41" spans="1:47" ht="15">
      <c r="A41" s="1">
        <v>37</v>
      </c>
      <c r="B41" t="s">
        <v>91</v>
      </c>
      <c r="C41" s="2" t="s">
        <v>34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>
        <f>+E41+G41+I41+K41+M41</f>
        <v>0</v>
      </c>
      <c r="O41" s="11"/>
      <c r="P41" s="11"/>
      <c r="Q41" s="11"/>
      <c r="R41" s="16"/>
      <c r="S41" s="12">
        <v>12</v>
      </c>
      <c r="T41" s="11">
        <f>+26-S41</f>
        <v>14</v>
      </c>
      <c r="U41" s="12"/>
      <c r="V41" s="16"/>
      <c r="W41" s="11"/>
      <c r="X41" s="11"/>
      <c r="Y41" s="10">
        <f>+R41+T41+V41+X41+P41</f>
        <v>14</v>
      </c>
      <c r="Z41" s="12"/>
      <c r="AA41" s="12"/>
      <c r="AB41" s="12"/>
      <c r="AC41" s="12"/>
      <c r="AD41" s="11">
        <v>26</v>
      </c>
      <c r="AE41" s="10">
        <f>+28-AD41</f>
        <v>2</v>
      </c>
      <c r="AF41" s="12"/>
      <c r="AG41" s="11"/>
      <c r="AH41" s="11">
        <v>25</v>
      </c>
      <c r="AI41" s="11">
        <v>18</v>
      </c>
      <c r="AJ41" s="10">
        <f>+AA41+AC41+AG41+AI41+AE41</f>
        <v>20</v>
      </c>
      <c r="AK41" s="10">
        <f>+N41+Y41+AJ41</f>
        <v>34</v>
      </c>
      <c r="AR41" s="7"/>
      <c r="AS41" s="7"/>
      <c r="AT41" s="7"/>
      <c r="AU41" s="7"/>
    </row>
    <row r="42" spans="1:47" ht="15">
      <c r="A42" s="1">
        <v>38</v>
      </c>
      <c r="B42" t="s">
        <v>32</v>
      </c>
      <c r="C42" t="s">
        <v>92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>
        <f>+E42+G42+I42+K42+M42</f>
        <v>0</v>
      </c>
      <c r="O42" s="11"/>
      <c r="P42" s="11"/>
      <c r="Q42" s="11"/>
      <c r="R42" s="11"/>
      <c r="S42" s="11"/>
      <c r="T42" s="10"/>
      <c r="U42" s="11"/>
      <c r="V42" s="11"/>
      <c r="W42" s="11"/>
      <c r="X42" s="11"/>
      <c r="Y42" s="10">
        <f>+R42+T42+V42+X42+P42</f>
        <v>0</v>
      </c>
      <c r="Z42" s="12"/>
      <c r="AA42" s="16"/>
      <c r="AB42" s="12">
        <v>10</v>
      </c>
      <c r="AC42" s="12">
        <f>+30-AB42</f>
        <v>20</v>
      </c>
      <c r="AD42" s="12"/>
      <c r="AE42" s="16"/>
      <c r="AF42" s="11"/>
      <c r="AG42" s="11"/>
      <c r="AH42" s="11">
        <v>29</v>
      </c>
      <c r="AI42" s="11">
        <v>14</v>
      </c>
      <c r="AJ42" s="10">
        <f>+AA42+AC42+AG42+AI42+AE42</f>
        <v>34</v>
      </c>
      <c r="AK42" s="10">
        <f>+N42+Y42+AJ42</f>
        <v>34</v>
      </c>
      <c r="AR42" s="7"/>
      <c r="AS42" s="7"/>
      <c r="AT42" s="7"/>
      <c r="AU42" s="7"/>
    </row>
    <row r="43" spans="1:47" ht="15">
      <c r="A43" s="1">
        <v>39</v>
      </c>
      <c r="B43" s="2" t="s">
        <v>93</v>
      </c>
      <c r="C43" s="2" t="s">
        <v>57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">
        <f>+E43+G43+I43+K43+M43</f>
        <v>0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0">
        <f>+R43+T43+V43+X43+P43</f>
        <v>0</v>
      </c>
      <c r="Z43" s="11"/>
      <c r="AA43" s="11"/>
      <c r="AB43" s="11"/>
      <c r="AC43" s="11"/>
      <c r="AD43" s="11">
        <v>18</v>
      </c>
      <c r="AE43" s="10">
        <f>+28-AD43</f>
        <v>10</v>
      </c>
      <c r="AF43" s="11"/>
      <c r="AG43" s="11"/>
      <c r="AH43" s="11">
        <v>21</v>
      </c>
      <c r="AI43" s="11">
        <v>22</v>
      </c>
      <c r="AJ43" s="10">
        <f>+AA43+AC43+AG43+AI43+AE43</f>
        <v>32</v>
      </c>
      <c r="AK43" s="10">
        <f>+N43+Y43+AJ43</f>
        <v>32</v>
      </c>
      <c r="AR43" s="7"/>
      <c r="AS43" s="7"/>
      <c r="AT43" s="7"/>
      <c r="AU43" s="7"/>
    </row>
    <row r="44" spans="1:47" ht="15">
      <c r="A44" s="1">
        <v>40</v>
      </c>
      <c r="B44" t="s">
        <v>94</v>
      </c>
      <c r="C44" t="s">
        <v>95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>
        <f>+E44+G44+I44+K44+M44</f>
        <v>0</v>
      </c>
      <c r="O44" s="11"/>
      <c r="P44" s="11"/>
      <c r="Q44" s="11"/>
      <c r="R44" s="11"/>
      <c r="S44" s="12"/>
      <c r="T44" s="12"/>
      <c r="U44" s="12">
        <v>5</v>
      </c>
      <c r="V44" s="12">
        <v>9</v>
      </c>
      <c r="W44" s="12"/>
      <c r="X44" s="12"/>
      <c r="Y44" s="10">
        <f>+R44+T44+V44+X44+P44</f>
        <v>9</v>
      </c>
      <c r="Z44" s="12">
        <v>21</v>
      </c>
      <c r="AA44" s="11">
        <f>25-Z44</f>
        <v>4</v>
      </c>
      <c r="AB44" s="12"/>
      <c r="AC44" s="12"/>
      <c r="AD44" s="12">
        <v>26</v>
      </c>
      <c r="AE44" s="10">
        <f>+28-AD44</f>
        <v>2</v>
      </c>
      <c r="AF44" s="12">
        <v>4</v>
      </c>
      <c r="AG44" s="11">
        <v>17</v>
      </c>
      <c r="AH44" s="11"/>
      <c r="AI44" s="11"/>
      <c r="AJ44" s="10">
        <f>+AA44+AC44+AG44+AI44+AE44</f>
        <v>23</v>
      </c>
      <c r="AK44" s="10">
        <f>+N44+Y44+AJ44</f>
        <v>32</v>
      </c>
      <c r="AR44" s="7"/>
      <c r="AS44" s="7"/>
      <c r="AT44" s="7"/>
      <c r="AU44" s="7"/>
    </row>
    <row r="45" spans="1:47" ht="15">
      <c r="A45" s="1">
        <v>41</v>
      </c>
      <c r="B45" s="2" t="s">
        <v>96</v>
      </c>
      <c r="C45" s="2" t="s">
        <v>97</v>
      </c>
      <c r="D45" s="11"/>
      <c r="E45" s="11"/>
      <c r="F45" s="11"/>
      <c r="G45" s="11"/>
      <c r="H45" s="11">
        <v>6</v>
      </c>
      <c r="I45" s="10">
        <f>29-H45</f>
        <v>23</v>
      </c>
      <c r="J45" s="12"/>
      <c r="K45" s="16"/>
      <c r="L45" s="12">
        <v>8</v>
      </c>
      <c r="M45" s="16">
        <v>8</v>
      </c>
      <c r="N45" s="16">
        <f>+E45+G45+I45+K45+M45</f>
        <v>31</v>
      </c>
      <c r="O45" s="11"/>
      <c r="P45" s="11"/>
      <c r="Q45" s="12"/>
      <c r="R45" s="16"/>
      <c r="S45" s="11"/>
      <c r="T45" s="11"/>
      <c r="U45" s="11"/>
      <c r="V45" s="11"/>
      <c r="W45" s="11"/>
      <c r="X45" s="12"/>
      <c r="Y45" s="10">
        <f>+R45+T45+V45+X45+P45</f>
        <v>0</v>
      </c>
      <c r="Z45" s="12"/>
      <c r="AA45" s="16"/>
      <c r="AB45" s="16"/>
      <c r="AC45" s="16"/>
      <c r="AD45" s="12"/>
      <c r="AE45" s="16"/>
      <c r="AF45" s="12"/>
      <c r="AG45" s="16"/>
      <c r="AH45" s="12"/>
      <c r="AI45" s="16"/>
      <c r="AJ45" s="10">
        <f>+AA45+AC45+AG45+AI45+AE45</f>
        <v>0</v>
      </c>
      <c r="AK45" s="10">
        <f>+N45+Y45+AJ45</f>
        <v>31</v>
      </c>
      <c r="AR45" s="7"/>
      <c r="AS45" s="7"/>
      <c r="AT45" s="7"/>
      <c r="AU45" s="7"/>
    </row>
    <row r="46" spans="1:47" ht="15">
      <c r="A46" s="1">
        <v>42</v>
      </c>
      <c r="B46" s="2" t="s">
        <v>98</v>
      </c>
      <c r="C46" s="2" t="s">
        <v>99</v>
      </c>
      <c r="D46" s="11">
        <v>14.5</v>
      </c>
      <c r="E46" s="10">
        <f>17-D46</f>
        <v>2.5</v>
      </c>
      <c r="F46" s="11">
        <v>12</v>
      </c>
      <c r="G46" s="10">
        <f>17-F46</f>
        <v>5</v>
      </c>
      <c r="H46" s="11">
        <v>9</v>
      </c>
      <c r="I46" s="10">
        <f>29-H46</f>
        <v>20</v>
      </c>
      <c r="J46" s="12">
        <v>8</v>
      </c>
      <c r="K46" s="10">
        <f>+10-J46</f>
        <v>2</v>
      </c>
      <c r="L46" s="12"/>
      <c r="M46" s="12"/>
      <c r="N46" s="16">
        <f>+E46+G46+I46+K46+M46</f>
        <v>29.5</v>
      </c>
      <c r="O46" s="11"/>
      <c r="P46" s="11"/>
      <c r="Q46" s="12"/>
      <c r="R46" s="12"/>
      <c r="S46" s="11"/>
      <c r="T46" s="11"/>
      <c r="U46" s="11"/>
      <c r="V46" s="11"/>
      <c r="W46" s="11"/>
      <c r="X46" s="12"/>
      <c r="Y46" s="10">
        <f>+R46+T46+V46+X46+P46</f>
        <v>0</v>
      </c>
      <c r="Z46" s="11"/>
      <c r="AA46" s="12"/>
      <c r="AB46" s="12"/>
      <c r="AC46" s="16"/>
      <c r="AD46" s="12"/>
      <c r="AE46" s="16"/>
      <c r="AF46" s="12"/>
      <c r="AG46" s="12"/>
      <c r="AH46" s="12"/>
      <c r="AI46" s="16"/>
      <c r="AJ46" s="10">
        <f>+AA46+AC46+AG46+AI46+AE46</f>
        <v>0</v>
      </c>
      <c r="AK46" s="10">
        <f>+N46+Y46+AJ46</f>
        <v>29.5</v>
      </c>
      <c r="AR46" s="7"/>
      <c r="AS46" s="7"/>
      <c r="AT46" s="7"/>
      <c r="AU46" s="7"/>
    </row>
    <row r="47" spans="1:47" ht="15">
      <c r="A47" s="1">
        <v>43</v>
      </c>
      <c r="B47" t="s">
        <v>100</v>
      </c>
      <c r="C47" t="s">
        <v>101</v>
      </c>
      <c r="D47" s="11"/>
      <c r="E47" s="11"/>
      <c r="F47" s="11"/>
      <c r="G47" s="11"/>
      <c r="H47" s="11">
        <v>10</v>
      </c>
      <c r="I47" s="10">
        <f>29-H47</f>
        <v>19</v>
      </c>
      <c r="J47" s="12"/>
      <c r="K47" s="12"/>
      <c r="L47" s="12">
        <v>6</v>
      </c>
      <c r="M47" s="16">
        <v>10</v>
      </c>
      <c r="N47" s="16">
        <f>+E47+G47+I47+K47+M47</f>
        <v>29</v>
      </c>
      <c r="O47" s="11"/>
      <c r="P47" s="11"/>
      <c r="Q47" s="12"/>
      <c r="R47" s="16"/>
      <c r="S47" s="11"/>
      <c r="T47" s="11"/>
      <c r="U47" s="11"/>
      <c r="V47" s="11"/>
      <c r="W47" s="11"/>
      <c r="X47" s="11"/>
      <c r="Y47" s="10">
        <f>+R47+T47+V47+X47+P47</f>
        <v>0</v>
      </c>
      <c r="Z47" s="12"/>
      <c r="AA47" s="16"/>
      <c r="AB47" s="12"/>
      <c r="AC47" s="12"/>
      <c r="AD47" s="12"/>
      <c r="AE47" s="16"/>
      <c r="AF47" s="12"/>
      <c r="AG47" s="12"/>
      <c r="AH47" s="12"/>
      <c r="AI47" s="12"/>
      <c r="AJ47" s="10">
        <f>+AA47+AC47+AG47+AI47+AE47</f>
        <v>0</v>
      </c>
      <c r="AK47" s="10">
        <f>+N47+Y47+AJ47</f>
        <v>29</v>
      </c>
      <c r="AR47" s="7"/>
      <c r="AS47" s="7"/>
      <c r="AT47" s="7"/>
      <c r="AU47" s="7"/>
    </row>
    <row r="48" spans="1:47" ht="15">
      <c r="A48" s="1">
        <v>44</v>
      </c>
      <c r="B48" t="s">
        <v>102</v>
      </c>
      <c r="C48" t="s">
        <v>103</v>
      </c>
      <c r="D48" s="11">
        <v>6</v>
      </c>
      <c r="E48" s="10">
        <f>17-D48</f>
        <v>11</v>
      </c>
      <c r="F48" s="11">
        <v>15</v>
      </c>
      <c r="G48" s="10">
        <f>17-F48</f>
        <v>2</v>
      </c>
      <c r="H48" s="11">
        <v>13</v>
      </c>
      <c r="I48" s="10">
        <f>29-H48</f>
        <v>16</v>
      </c>
      <c r="J48" s="16"/>
      <c r="K48" s="16"/>
      <c r="L48" s="12"/>
      <c r="M48" s="16"/>
      <c r="N48" s="16">
        <f>+E48+G48+I48+K48+M48</f>
        <v>29</v>
      </c>
      <c r="O48" s="11"/>
      <c r="P48" s="11"/>
      <c r="Q48" s="12"/>
      <c r="R48" s="12"/>
      <c r="S48" s="11"/>
      <c r="T48" s="11"/>
      <c r="U48" s="11"/>
      <c r="V48" s="11"/>
      <c r="W48" s="11"/>
      <c r="X48" s="12"/>
      <c r="Y48" s="10">
        <f>+R48+T48+V48+X48+P48</f>
        <v>0</v>
      </c>
      <c r="Z48" s="11"/>
      <c r="AA48" s="12"/>
      <c r="AB48" s="16"/>
      <c r="AC48" s="16"/>
      <c r="AD48" s="12"/>
      <c r="AE48" s="16"/>
      <c r="AF48" s="12"/>
      <c r="AG48" s="16"/>
      <c r="AH48" s="12"/>
      <c r="AI48" s="16"/>
      <c r="AJ48" s="10">
        <f>+AA48+AC48+AG48+AI48+AE48</f>
        <v>0</v>
      </c>
      <c r="AK48" s="10">
        <f>+N48+Y48+AJ48</f>
        <v>29</v>
      </c>
      <c r="AR48" s="7"/>
      <c r="AS48" s="7"/>
      <c r="AT48" s="7"/>
      <c r="AU48" s="7"/>
    </row>
    <row r="49" spans="1:47" ht="15">
      <c r="A49" s="1">
        <v>45</v>
      </c>
      <c r="B49" s="2" t="s">
        <v>104</v>
      </c>
      <c r="C49" s="2" t="s">
        <v>105</v>
      </c>
      <c r="D49" s="11"/>
      <c r="E49" s="11"/>
      <c r="F49" s="11"/>
      <c r="G49" s="11"/>
      <c r="H49" s="9">
        <v>1</v>
      </c>
      <c r="I49" s="10">
        <f>29-H49</f>
        <v>28</v>
      </c>
      <c r="J49" s="12"/>
      <c r="K49" s="12"/>
      <c r="L49" s="12"/>
      <c r="M49" s="12"/>
      <c r="N49" s="16">
        <f>+E49+G49+I49+K49+M49</f>
        <v>28</v>
      </c>
      <c r="O49" s="11"/>
      <c r="P49" s="11"/>
      <c r="Q49" s="12"/>
      <c r="R49" s="16"/>
      <c r="S49" s="11"/>
      <c r="T49" s="11"/>
      <c r="U49" s="11"/>
      <c r="V49" s="11"/>
      <c r="W49" s="11"/>
      <c r="X49" s="12"/>
      <c r="Y49" s="10">
        <f>+R49+T49+V49+X49+P49</f>
        <v>0</v>
      </c>
      <c r="Z49" s="12"/>
      <c r="AA49" s="16"/>
      <c r="AB49" s="16"/>
      <c r="AC49" s="16"/>
      <c r="AD49" s="12"/>
      <c r="AE49" s="16"/>
      <c r="AF49" s="12"/>
      <c r="AG49" s="12"/>
      <c r="AH49" s="12"/>
      <c r="AI49" s="12"/>
      <c r="AJ49" s="10">
        <f>+AA49+AC49+AG49+AI49+AE49</f>
        <v>0</v>
      </c>
      <c r="AK49" s="10">
        <f>+N49+Y49+AJ49</f>
        <v>28</v>
      </c>
      <c r="AR49" s="7"/>
      <c r="AS49" s="7"/>
      <c r="AT49" s="7"/>
      <c r="AU49" s="7"/>
    </row>
    <row r="50" spans="1:47" ht="15">
      <c r="A50" s="1">
        <v>46</v>
      </c>
      <c r="B50" t="s">
        <v>106</v>
      </c>
      <c r="C50" t="s">
        <v>107</v>
      </c>
      <c r="D50" s="11"/>
      <c r="E50" s="11"/>
      <c r="F50" s="11"/>
      <c r="G50" s="11"/>
      <c r="H50" s="11">
        <v>13</v>
      </c>
      <c r="I50" s="10">
        <f>29-H50</f>
        <v>16</v>
      </c>
      <c r="J50" s="11"/>
      <c r="K50" s="11"/>
      <c r="L50" s="11">
        <v>5</v>
      </c>
      <c r="M50" s="11">
        <v>11</v>
      </c>
      <c r="N50" s="10">
        <f>+E50+G50+I50+K50+M50</f>
        <v>27</v>
      </c>
      <c r="O50" s="11"/>
      <c r="P50" s="11"/>
      <c r="Q50" s="12"/>
      <c r="R50" s="16"/>
      <c r="S50" s="11"/>
      <c r="T50" s="11"/>
      <c r="U50" s="12"/>
      <c r="V50" s="16"/>
      <c r="W50" s="11"/>
      <c r="X50" s="11"/>
      <c r="Y50" s="10">
        <f>+R50+T50+V50+X50+P50</f>
        <v>0</v>
      </c>
      <c r="Z50" s="11"/>
      <c r="AA50" s="12"/>
      <c r="AB50" s="12"/>
      <c r="AC50" s="16"/>
      <c r="AD50" s="12"/>
      <c r="AE50" s="12"/>
      <c r="AF50" s="12"/>
      <c r="AG50" s="12"/>
      <c r="AH50" s="12"/>
      <c r="AI50" s="12"/>
      <c r="AJ50" s="10">
        <f>+AA50+AC50+AG50+AI50+AE50</f>
        <v>0</v>
      </c>
      <c r="AK50" s="10">
        <f>+N50+Y50+AJ50</f>
        <v>27</v>
      </c>
      <c r="AR50" s="7"/>
      <c r="AS50" s="7"/>
      <c r="AT50" s="7"/>
      <c r="AU50" s="7"/>
    </row>
    <row r="51" spans="1:47" ht="15">
      <c r="A51" s="1">
        <v>47</v>
      </c>
      <c r="B51" t="s">
        <v>108</v>
      </c>
      <c r="C51" t="s">
        <v>34</v>
      </c>
      <c r="D51" s="11"/>
      <c r="E51" s="11"/>
      <c r="F51" s="12"/>
      <c r="G51" s="12"/>
      <c r="H51" s="12"/>
      <c r="I51" s="12"/>
      <c r="J51" s="12"/>
      <c r="K51" s="12"/>
      <c r="L51" s="12"/>
      <c r="M51" s="12"/>
      <c r="N51" s="10">
        <f>+E51+G51+I51+K51+M51</f>
        <v>0</v>
      </c>
      <c r="O51" s="9">
        <v>1</v>
      </c>
      <c r="P51" s="12">
        <f>16-O51</f>
        <v>15</v>
      </c>
      <c r="Q51" s="11"/>
      <c r="R51" s="11"/>
      <c r="S51" s="11"/>
      <c r="T51" s="11"/>
      <c r="U51" s="11">
        <v>2</v>
      </c>
      <c r="V51" s="11">
        <v>12</v>
      </c>
      <c r="W51" s="11"/>
      <c r="X51" s="11"/>
      <c r="Y51" s="10">
        <f>+R51+T51+V51+X51+P51</f>
        <v>27</v>
      </c>
      <c r="Z51" s="11"/>
      <c r="AA51" s="16"/>
      <c r="AB51" s="12"/>
      <c r="AC51" s="12"/>
      <c r="AD51" s="11"/>
      <c r="AE51" s="11"/>
      <c r="AF51" s="11"/>
      <c r="AG51" s="11"/>
      <c r="AH51" s="11"/>
      <c r="AI51" s="11"/>
      <c r="AJ51" s="10">
        <f>+AA51+AC51+AG51+AI51+AE51</f>
        <v>0</v>
      </c>
      <c r="AK51" s="10">
        <f>+N51+Y51+AJ51</f>
        <v>27</v>
      </c>
      <c r="AR51" s="7"/>
      <c r="AS51" s="7"/>
      <c r="AT51" s="7"/>
      <c r="AU51" s="7"/>
    </row>
    <row r="52" spans="1:47" ht="15">
      <c r="A52" s="1">
        <v>48</v>
      </c>
      <c r="B52" t="s">
        <v>109</v>
      </c>
      <c r="C52" t="s">
        <v>110</v>
      </c>
      <c r="D52" s="11"/>
      <c r="E52" s="11"/>
      <c r="F52" s="11"/>
      <c r="G52" s="11"/>
      <c r="H52" s="11">
        <v>7</v>
      </c>
      <c r="I52" s="10">
        <f>29-H52</f>
        <v>22</v>
      </c>
      <c r="J52" s="12"/>
      <c r="K52" s="16"/>
      <c r="L52" s="12">
        <v>12</v>
      </c>
      <c r="M52" s="16">
        <v>4</v>
      </c>
      <c r="N52" s="16">
        <f>+E52+G52+I52+K52+M52</f>
        <v>26</v>
      </c>
      <c r="O52" s="11"/>
      <c r="P52" s="11"/>
      <c r="Q52" s="12"/>
      <c r="R52" s="12"/>
      <c r="S52" s="11"/>
      <c r="T52" s="11"/>
      <c r="U52" s="11"/>
      <c r="V52" s="11"/>
      <c r="W52" s="11"/>
      <c r="X52" s="11"/>
      <c r="Y52" s="10">
        <f>+R52+T52+V52+X52+P52</f>
        <v>0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0">
        <f>+AA52+AC52+AG52+AI52+AE52</f>
        <v>0</v>
      </c>
      <c r="AK52" s="10">
        <f>+N52+Y52+AJ52</f>
        <v>26</v>
      </c>
      <c r="AR52" s="7"/>
      <c r="AS52" s="7"/>
      <c r="AT52" s="7"/>
      <c r="AU52" s="7"/>
    </row>
    <row r="53" spans="1:47" ht="15">
      <c r="A53" s="1">
        <v>49</v>
      </c>
      <c r="B53" s="2" t="s">
        <v>111</v>
      </c>
      <c r="C53" s="2" t="s">
        <v>112</v>
      </c>
      <c r="D53" s="11"/>
      <c r="E53" s="11"/>
      <c r="F53" s="11"/>
      <c r="G53" s="11"/>
      <c r="H53" s="11">
        <v>4</v>
      </c>
      <c r="I53" s="10">
        <f>29-H53</f>
        <v>25</v>
      </c>
      <c r="J53" s="12"/>
      <c r="K53" s="12"/>
      <c r="L53" s="12"/>
      <c r="M53" s="12"/>
      <c r="N53" s="16">
        <f>+E53+G53+I53+K53+M53</f>
        <v>25</v>
      </c>
      <c r="O53" s="11"/>
      <c r="P53" s="11"/>
      <c r="Q53" s="12"/>
      <c r="R53" s="16"/>
      <c r="S53" s="11"/>
      <c r="T53" s="11"/>
      <c r="U53" s="11"/>
      <c r="V53" s="11"/>
      <c r="W53" s="11"/>
      <c r="X53" s="12"/>
      <c r="Y53" s="10">
        <f>+R53+T53+V53+X53+P53</f>
        <v>0</v>
      </c>
      <c r="Z53" s="12"/>
      <c r="AA53" s="16"/>
      <c r="AB53" s="16"/>
      <c r="AC53" s="16"/>
      <c r="AD53" s="12"/>
      <c r="AE53" s="16"/>
      <c r="AF53" s="12"/>
      <c r="AG53" s="12"/>
      <c r="AH53" s="12"/>
      <c r="AI53" s="12"/>
      <c r="AJ53" s="10">
        <f>+AA53+AC53+AG53+AI53+AE53</f>
        <v>0</v>
      </c>
      <c r="AK53" s="10">
        <f>+N53+Y53+AJ53</f>
        <v>25</v>
      </c>
      <c r="AR53" s="7"/>
      <c r="AS53" s="7"/>
      <c r="AT53" s="7"/>
      <c r="AU53" s="7"/>
    </row>
    <row r="54" spans="1:47" ht="15">
      <c r="A54" s="1">
        <v>50</v>
      </c>
      <c r="B54" s="17" t="s">
        <v>113</v>
      </c>
      <c r="C54" s="17" t="s">
        <v>114</v>
      </c>
      <c r="D54" s="12">
        <v>3</v>
      </c>
      <c r="E54" s="10">
        <f>17-D54</f>
        <v>14</v>
      </c>
      <c r="F54" s="11">
        <v>7</v>
      </c>
      <c r="G54" s="10">
        <f>17-F54</f>
        <v>10</v>
      </c>
      <c r="H54" s="12"/>
      <c r="I54" s="10"/>
      <c r="J54" s="12"/>
      <c r="K54" s="12"/>
      <c r="L54" s="12"/>
      <c r="M54" s="12"/>
      <c r="N54" s="16">
        <f>+E54+G54+I54+K54+M54</f>
        <v>24</v>
      </c>
      <c r="O54" s="11"/>
      <c r="P54" s="11"/>
      <c r="Q54" s="12"/>
      <c r="R54" s="12"/>
      <c r="S54" s="11"/>
      <c r="T54" s="11"/>
      <c r="U54" s="11"/>
      <c r="V54" s="11"/>
      <c r="W54" s="11"/>
      <c r="X54" s="12"/>
      <c r="Y54" s="10">
        <f>+R54+T54+V54+X54+P54</f>
        <v>0</v>
      </c>
      <c r="Z54" s="11"/>
      <c r="AA54" s="12"/>
      <c r="AB54" s="12"/>
      <c r="AC54" s="16"/>
      <c r="AD54" s="12"/>
      <c r="AE54" s="16"/>
      <c r="AF54" s="12"/>
      <c r="AG54" s="12"/>
      <c r="AH54" s="12"/>
      <c r="AI54" s="12"/>
      <c r="AJ54" s="10">
        <f>+AA54+AC54+AG54+AI54+AE54</f>
        <v>0</v>
      </c>
      <c r="AK54" s="10">
        <f>+N54+Y54+AJ54</f>
        <v>24</v>
      </c>
      <c r="AU54" s="7"/>
    </row>
    <row r="55" spans="1:47" ht="15">
      <c r="A55" s="1">
        <v>51</v>
      </c>
      <c r="B55" s="17" t="s">
        <v>115</v>
      </c>
      <c r="C55" s="17" t="s">
        <v>57</v>
      </c>
      <c r="D55" s="12"/>
      <c r="E55" s="12"/>
      <c r="F55" s="12"/>
      <c r="G55" s="12"/>
      <c r="H55" s="11"/>
      <c r="I55" s="11"/>
      <c r="J55" s="11"/>
      <c r="K55" s="11"/>
      <c r="L55" s="11"/>
      <c r="M55" s="11"/>
      <c r="N55" s="10">
        <f>+E55+G55+I55+K55+M55</f>
        <v>0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>
        <f>+R55+T55+V55+X55+P55</f>
        <v>0</v>
      </c>
      <c r="Z55" s="11"/>
      <c r="AA55" s="11"/>
      <c r="AB55" s="11">
        <v>6</v>
      </c>
      <c r="AC55" s="12">
        <f>+30-AB55</f>
        <v>24</v>
      </c>
      <c r="AD55" s="11"/>
      <c r="AE55" s="11"/>
      <c r="AF55" s="11"/>
      <c r="AG55" s="11"/>
      <c r="AH55" s="11"/>
      <c r="AI55" s="11"/>
      <c r="AJ55" s="10">
        <f>+AA55+AC55+AG55+AI55+AE55</f>
        <v>24</v>
      </c>
      <c r="AK55" s="10">
        <f>+N55+Y55+AJ55</f>
        <v>24</v>
      </c>
      <c r="AU55" s="7"/>
    </row>
    <row r="56" spans="1:47" ht="15">
      <c r="A56" s="1">
        <v>52</v>
      </c>
      <c r="B56" t="s">
        <v>116</v>
      </c>
      <c r="C56" t="s">
        <v>117</v>
      </c>
      <c r="D56" s="11"/>
      <c r="E56" s="11"/>
      <c r="F56" s="11"/>
      <c r="G56" s="11"/>
      <c r="H56" s="11">
        <v>5</v>
      </c>
      <c r="I56" s="10">
        <f>29-H56</f>
        <v>24</v>
      </c>
      <c r="J56" s="12"/>
      <c r="K56" s="12"/>
      <c r="L56" s="12"/>
      <c r="M56" s="12"/>
      <c r="N56" s="16">
        <f>+E56+G56+I56+K56+M56</f>
        <v>24</v>
      </c>
      <c r="O56" s="11"/>
      <c r="P56" s="11"/>
      <c r="Q56" s="12"/>
      <c r="R56" s="12"/>
      <c r="S56" s="11"/>
      <c r="T56" s="11"/>
      <c r="U56" s="11"/>
      <c r="V56" s="11"/>
      <c r="W56" s="11"/>
      <c r="X56" s="12"/>
      <c r="Y56" s="10">
        <f>+R56+T56+V56+X56+P56</f>
        <v>0</v>
      </c>
      <c r="Z56" s="11"/>
      <c r="AA56" s="12"/>
      <c r="AB56" s="16"/>
      <c r="AC56" s="16"/>
      <c r="AD56" s="12"/>
      <c r="AE56" s="16"/>
      <c r="AF56" s="12"/>
      <c r="AG56" s="12"/>
      <c r="AH56" s="12"/>
      <c r="AI56" s="12"/>
      <c r="AJ56" s="10">
        <f>+AA56+AC56+AG56+AI56+AE56</f>
        <v>0</v>
      </c>
      <c r="AK56" s="10">
        <f>+N56+Y56+AJ56</f>
        <v>24</v>
      </c>
      <c r="AU56" s="7"/>
    </row>
    <row r="57" spans="1:47" ht="15">
      <c r="A57" s="1">
        <v>53</v>
      </c>
      <c r="B57" s="2" t="s">
        <v>118</v>
      </c>
      <c r="C57" s="2" t="s">
        <v>119</v>
      </c>
      <c r="D57" s="11"/>
      <c r="E57" s="11"/>
      <c r="F57" s="11"/>
      <c r="G57" s="11"/>
      <c r="H57" s="11"/>
      <c r="I57" s="11"/>
      <c r="J57" s="11"/>
      <c r="K57" s="10"/>
      <c r="L57" s="11"/>
      <c r="M57" s="11"/>
      <c r="N57" s="10">
        <f>+E57+G57+I57+K57+M57</f>
        <v>0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>
        <f>+R57+T57+V57+X57+P57</f>
        <v>0</v>
      </c>
      <c r="Z57" s="11"/>
      <c r="AA57" s="11"/>
      <c r="AB57" s="11"/>
      <c r="AC57" s="11"/>
      <c r="AD57" s="11"/>
      <c r="AE57" s="11"/>
      <c r="AF57" s="11"/>
      <c r="AG57" s="11"/>
      <c r="AH57" s="11">
        <v>19</v>
      </c>
      <c r="AI57" s="11">
        <v>24</v>
      </c>
      <c r="AJ57" s="10">
        <f>+AA57+AC57+AG57+AI57+AE57</f>
        <v>24</v>
      </c>
      <c r="AK57" s="10">
        <f>+N57+Y57+AJ57</f>
        <v>24</v>
      </c>
      <c r="AU57" s="7"/>
    </row>
    <row r="58" spans="1:37" ht="15">
      <c r="A58" s="1">
        <v>54</v>
      </c>
      <c r="B58" s="17" t="s">
        <v>120</v>
      </c>
      <c r="C58" s="17" t="s">
        <v>67</v>
      </c>
      <c r="D58" s="12"/>
      <c r="E58" s="12"/>
      <c r="F58" s="12"/>
      <c r="G58" s="12"/>
      <c r="H58" s="12"/>
      <c r="I58" s="12"/>
      <c r="J58" s="12"/>
      <c r="K58" s="16"/>
      <c r="L58" s="12"/>
      <c r="M58" s="12"/>
      <c r="N58" s="10">
        <f>+E58+G58+I58+K58+M58</f>
        <v>0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0">
        <f>+R58+T58+V58+X58+P58</f>
        <v>0</v>
      </c>
      <c r="Z58" s="11"/>
      <c r="AA58" s="12"/>
      <c r="AB58" s="12">
        <v>7</v>
      </c>
      <c r="AC58" s="12">
        <f>+30-AB58</f>
        <v>23</v>
      </c>
      <c r="AD58" s="11"/>
      <c r="AE58" s="11"/>
      <c r="AF58" s="11"/>
      <c r="AG58" s="11"/>
      <c r="AH58" s="11"/>
      <c r="AI58" s="11"/>
      <c r="AJ58" s="10">
        <f>+AA58+AC58+AG58+AI58+AE58</f>
        <v>23</v>
      </c>
      <c r="AK58" s="10">
        <f>+N58+Y58+AJ58</f>
        <v>23</v>
      </c>
    </row>
    <row r="59" spans="1:37" ht="15">
      <c r="A59" s="1">
        <v>55</v>
      </c>
      <c r="B59" t="s">
        <v>121</v>
      </c>
      <c r="C59" t="s">
        <v>122</v>
      </c>
      <c r="D59" s="11">
        <v>7.5</v>
      </c>
      <c r="E59" s="10">
        <f>17-D59</f>
        <v>9.5</v>
      </c>
      <c r="F59" s="11">
        <v>10</v>
      </c>
      <c r="G59" s="10">
        <f>17-F59</f>
        <v>7</v>
      </c>
      <c r="H59" s="11">
        <v>22.5</v>
      </c>
      <c r="I59" s="10">
        <f>29-H59</f>
        <v>6.5</v>
      </c>
      <c r="J59" s="12"/>
      <c r="K59" s="12"/>
      <c r="L59" s="12"/>
      <c r="M59" s="12"/>
      <c r="N59" s="16">
        <f>+E59+G59+I59+K59+M59</f>
        <v>23</v>
      </c>
      <c r="O59" s="11"/>
      <c r="P59" s="11"/>
      <c r="Q59" s="12"/>
      <c r="R59" s="12"/>
      <c r="S59" s="11"/>
      <c r="T59" s="11"/>
      <c r="U59" s="11"/>
      <c r="V59" s="11"/>
      <c r="W59" s="11"/>
      <c r="X59" s="11"/>
      <c r="Y59" s="10">
        <f>+R59+T59+V59+X59+P59</f>
        <v>0</v>
      </c>
      <c r="Z59" s="11"/>
      <c r="AA59" s="12"/>
      <c r="AB59" s="16"/>
      <c r="AC59" s="16"/>
      <c r="AD59" s="12"/>
      <c r="AE59" s="12"/>
      <c r="AF59" s="12"/>
      <c r="AG59" s="12"/>
      <c r="AH59" s="12"/>
      <c r="AI59" s="12"/>
      <c r="AJ59" s="10">
        <f>+AA59+AC59+AG59+AI59+AE59</f>
        <v>0</v>
      </c>
      <c r="AK59" s="10">
        <f>+N59+Y59+AJ59</f>
        <v>23</v>
      </c>
    </row>
    <row r="60" spans="1:37" ht="15">
      <c r="A60" s="1">
        <v>56</v>
      </c>
      <c r="B60" s="2" t="s">
        <v>123</v>
      </c>
      <c r="C60" s="2" t="s">
        <v>124</v>
      </c>
      <c r="D60" s="12"/>
      <c r="E60" s="12"/>
      <c r="F60" s="11"/>
      <c r="G60" s="12"/>
      <c r="H60" s="11"/>
      <c r="I60" s="11"/>
      <c r="J60" s="11"/>
      <c r="K60" s="11"/>
      <c r="L60" s="11"/>
      <c r="M60" s="11"/>
      <c r="N60" s="10">
        <f>+E60+G60+I60+K60+M60</f>
        <v>0</v>
      </c>
      <c r="O60" s="11"/>
      <c r="P60" s="11"/>
      <c r="Q60" s="12"/>
      <c r="R60" s="12"/>
      <c r="S60" s="12"/>
      <c r="T60" s="12"/>
      <c r="U60" s="12"/>
      <c r="V60" s="12"/>
      <c r="W60" s="12"/>
      <c r="X60" s="12"/>
      <c r="Y60" s="10">
        <f>+R60+T60+V60+X60+P60</f>
        <v>0</v>
      </c>
      <c r="Z60" s="12"/>
      <c r="AA60" s="12"/>
      <c r="AB60" s="11">
        <v>8</v>
      </c>
      <c r="AC60" s="12">
        <f>+30-AB60</f>
        <v>22</v>
      </c>
      <c r="AD60" s="11"/>
      <c r="AE60" s="11"/>
      <c r="AF60" s="11"/>
      <c r="AG60" s="11"/>
      <c r="AH60" s="11"/>
      <c r="AI60" s="11"/>
      <c r="AJ60" s="10">
        <f>+AA60+AC60+AG60+AI60+AE60</f>
        <v>22</v>
      </c>
      <c r="AK60" s="10">
        <f>+N60+Y60+AJ60</f>
        <v>22</v>
      </c>
    </row>
    <row r="61" spans="1:37" ht="15">
      <c r="A61" s="1">
        <v>57</v>
      </c>
      <c r="B61" t="s">
        <v>125</v>
      </c>
      <c r="C61" t="s">
        <v>126</v>
      </c>
      <c r="D61" s="11"/>
      <c r="E61" s="11"/>
      <c r="F61" s="11"/>
      <c r="G61" s="11"/>
      <c r="H61" s="11">
        <v>13</v>
      </c>
      <c r="I61" s="10">
        <f>29-H61</f>
        <v>16</v>
      </c>
      <c r="J61" s="12"/>
      <c r="K61" s="12"/>
      <c r="L61" s="12">
        <v>10</v>
      </c>
      <c r="M61" s="12">
        <v>6</v>
      </c>
      <c r="N61" s="10">
        <f>+E61+G61+I61+K61+M61</f>
        <v>22</v>
      </c>
      <c r="O61" s="11"/>
      <c r="P61" s="11"/>
      <c r="Q61" s="12"/>
      <c r="R61" s="12"/>
      <c r="S61" s="11"/>
      <c r="T61" s="11"/>
      <c r="U61" s="12"/>
      <c r="V61" s="11"/>
      <c r="W61" s="11"/>
      <c r="X61" s="11"/>
      <c r="Y61" s="10">
        <f>+R61+T61+V61+X61+P61</f>
        <v>0</v>
      </c>
      <c r="Z61" s="11"/>
      <c r="AA61" s="12"/>
      <c r="AB61" s="12"/>
      <c r="AC61" s="12"/>
      <c r="AD61" s="12"/>
      <c r="AE61" s="12"/>
      <c r="AF61" s="12"/>
      <c r="AG61" s="12"/>
      <c r="AH61" s="12"/>
      <c r="AI61" s="12"/>
      <c r="AJ61" s="10">
        <f>+AA61+AC61+AG61+AI61+AE61</f>
        <v>0</v>
      </c>
      <c r="AK61" s="10">
        <f>+N61+Y61+AJ61</f>
        <v>22</v>
      </c>
    </row>
    <row r="62" spans="1:37" ht="15">
      <c r="A62" s="1">
        <v>58</v>
      </c>
      <c r="B62" s="2" t="s">
        <v>127</v>
      </c>
      <c r="C62" s="2" t="s">
        <v>119</v>
      </c>
      <c r="D62" s="11"/>
      <c r="E62" s="11"/>
      <c r="F62" s="11"/>
      <c r="G62" s="11"/>
      <c r="H62" s="11">
        <v>11</v>
      </c>
      <c r="I62" s="10">
        <f>29-H62</f>
        <v>18</v>
      </c>
      <c r="J62" s="10"/>
      <c r="K62" s="10"/>
      <c r="L62" s="11">
        <v>13</v>
      </c>
      <c r="M62" s="10">
        <v>3</v>
      </c>
      <c r="N62" s="10">
        <f>+E62+G62+I62+K62+M62</f>
        <v>21</v>
      </c>
      <c r="O62" s="11"/>
      <c r="P62" s="11"/>
      <c r="Q62" s="12"/>
      <c r="R62" s="12"/>
      <c r="S62" s="11"/>
      <c r="T62" s="11"/>
      <c r="U62" s="12"/>
      <c r="V62" s="12"/>
      <c r="W62" s="11"/>
      <c r="X62" s="11"/>
      <c r="Y62" s="10">
        <f>+R62+T62+V62+X62+P62</f>
        <v>0</v>
      </c>
      <c r="Z62" s="11"/>
      <c r="AA62" s="12"/>
      <c r="AB62" s="12"/>
      <c r="AC62" s="12"/>
      <c r="AD62" s="12"/>
      <c r="AE62" s="12"/>
      <c r="AF62" s="12"/>
      <c r="AG62" s="12"/>
      <c r="AH62" s="12"/>
      <c r="AI62" s="12"/>
      <c r="AJ62" s="10">
        <f>+AA62+AC62+AG62+AI62+AE62</f>
        <v>0</v>
      </c>
      <c r="AK62" s="10">
        <f>+N62+Y62+AJ62</f>
        <v>21</v>
      </c>
    </row>
    <row r="63" spans="1:37" ht="15">
      <c r="A63" s="1">
        <v>59</v>
      </c>
      <c r="B63" s="2" t="s">
        <v>128</v>
      </c>
      <c r="C63" s="2" t="s">
        <v>129</v>
      </c>
      <c r="D63" s="11"/>
      <c r="E63" s="11"/>
      <c r="F63" s="11"/>
      <c r="G63" s="11"/>
      <c r="H63" s="11">
        <v>8</v>
      </c>
      <c r="I63" s="10">
        <f>29-H63</f>
        <v>21</v>
      </c>
      <c r="J63" s="12"/>
      <c r="K63" s="12"/>
      <c r="L63" s="12"/>
      <c r="M63" s="12"/>
      <c r="N63" s="16">
        <f>+E63+G63+I63+K63+M63</f>
        <v>21</v>
      </c>
      <c r="O63" s="11"/>
      <c r="P63" s="11"/>
      <c r="Q63" s="12"/>
      <c r="R63" s="12"/>
      <c r="S63" s="11"/>
      <c r="T63" s="11"/>
      <c r="U63" s="11"/>
      <c r="V63" s="11"/>
      <c r="W63" s="11"/>
      <c r="X63" s="11"/>
      <c r="Y63" s="10">
        <f>+R63+T63+V63+X63+P63</f>
        <v>0</v>
      </c>
      <c r="Z63" s="11"/>
      <c r="AA63" s="12"/>
      <c r="AB63" s="16"/>
      <c r="AC63" s="16"/>
      <c r="AD63" s="12"/>
      <c r="AE63" s="16"/>
      <c r="AF63" s="12"/>
      <c r="AG63" s="12"/>
      <c r="AH63" s="12"/>
      <c r="AI63" s="12"/>
      <c r="AJ63" s="10">
        <f>+AA63+AC63+AG63+AI63+AE63</f>
        <v>0</v>
      </c>
      <c r="AK63" s="10">
        <f>+N63+Y63+AJ63</f>
        <v>21</v>
      </c>
    </row>
    <row r="64" spans="1:37" ht="15">
      <c r="A64" s="1">
        <v>60</v>
      </c>
      <c r="B64" t="s">
        <v>130</v>
      </c>
      <c r="C64" t="s">
        <v>131</v>
      </c>
      <c r="D64" s="11"/>
      <c r="E64" s="11"/>
      <c r="F64" s="11"/>
      <c r="G64" s="11"/>
      <c r="H64" s="11">
        <v>22.5</v>
      </c>
      <c r="I64" s="10">
        <f>29-H64</f>
        <v>6.5</v>
      </c>
      <c r="J64" s="11"/>
      <c r="K64" s="11"/>
      <c r="L64" s="11">
        <v>3</v>
      </c>
      <c r="M64" s="11">
        <v>13</v>
      </c>
      <c r="N64" s="10">
        <f>+E64+G64+I64+K64+M64</f>
        <v>19.5</v>
      </c>
      <c r="O64" s="11"/>
      <c r="P64" s="11"/>
      <c r="Q64" s="12"/>
      <c r="R64" s="12"/>
      <c r="S64" s="12"/>
      <c r="T64" s="12"/>
      <c r="U64" s="12"/>
      <c r="V64" s="12"/>
      <c r="W64" s="12"/>
      <c r="X64" s="12"/>
      <c r="Y64" s="10">
        <f>+R64+T64+V64+X64+P64</f>
        <v>0</v>
      </c>
      <c r="Z64" s="11"/>
      <c r="AA64" s="12"/>
      <c r="AB64" s="11"/>
      <c r="AC64" s="11"/>
      <c r="AD64" s="11"/>
      <c r="AE64" s="11"/>
      <c r="AF64" s="11"/>
      <c r="AG64" s="11"/>
      <c r="AH64" s="11"/>
      <c r="AI64" s="11"/>
      <c r="AJ64" s="10">
        <f>+AA64+AC64+AF64+AI64+AE64</f>
        <v>0</v>
      </c>
      <c r="AK64" s="10">
        <f>+N64+Y64+AJ64</f>
        <v>19.5</v>
      </c>
    </row>
    <row r="65" spans="1:37" ht="15">
      <c r="A65" s="1">
        <v>61</v>
      </c>
      <c r="B65" s="2" t="s">
        <v>132</v>
      </c>
      <c r="C65" s="2" t="s">
        <v>133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0">
        <f>+E65+G65+I65+K65+M65</f>
        <v>0</v>
      </c>
      <c r="O65" s="11"/>
      <c r="P65" s="11"/>
      <c r="Q65" s="11"/>
      <c r="R65" s="10"/>
      <c r="S65" s="11"/>
      <c r="T65" s="16"/>
      <c r="U65" s="12"/>
      <c r="V65" s="12"/>
      <c r="W65" s="12"/>
      <c r="X65" s="12"/>
      <c r="Y65" s="10">
        <f>+R65+T65+V65+X65+P65</f>
        <v>0</v>
      </c>
      <c r="Z65" s="12"/>
      <c r="AA65" s="12"/>
      <c r="AB65" s="12"/>
      <c r="AC65" s="12"/>
      <c r="AD65" s="12"/>
      <c r="AE65" s="12"/>
      <c r="AF65" s="12"/>
      <c r="AG65" s="11"/>
      <c r="AH65" s="11">
        <v>24</v>
      </c>
      <c r="AI65" s="11">
        <v>19</v>
      </c>
      <c r="AJ65" s="10">
        <f>+AA65+AC65+AG65+AI65+AE65</f>
        <v>19</v>
      </c>
      <c r="AK65" s="10">
        <f>+N65+Y65+AJ65</f>
        <v>19</v>
      </c>
    </row>
    <row r="66" spans="1:37" ht="15">
      <c r="A66" s="1">
        <v>62</v>
      </c>
      <c r="B66" s="2" t="s">
        <v>134</v>
      </c>
      <c r="C66" s="2" t="s">
        <v>135</v>
      </c>
      <c r="D66" s="12">
        <v>9</v>
      </c>
      <c r="E66" s="10">
        <f>17-D66</f>
        <v>8</v>
      </c>
      <c r="F66" s="11">
        <v>13</v>
      </c>
      <c r="G66" s="10">
        <f>17-F66</f>
        <v>4</v>
      </c>
      <c r="H66" s="11"/>
      <c r="I66" s="11"/>
      <c r="J66" s="10"/>
      <c r="K66" s="10"/>
      <c r="L66" s="11"/>
      <c r="M66" s="10"/>
      <c r="N66" s="10">
        <f>+E66+G66+I66+K66+M66</f>
        <v>12</v>
      </c>
      <c r="O66" s="11"/>
      <c r="P66" s="11"/>
      <c r="Q66" s="12"/>
      <c r="R66" s="12"/>
      <c r="S66" s="12"/>
      <c r="T66" s="12"/>
      <c r="U66" s="12"/>
      <c r="V66" s="12"/>
      <c r="W66" s="12"/>
      <c r="X66" s="12"/>
      <c r="Y66" s="10">
        <f>+R66+T66+V66+X66+P66</f>
        <v>0</v>
      </c>
      <c r="Z66" s="11"/>
      <c r="AA66" s="12"/>
      <c r="AB66" s="12"/>
      <c r="AC66" s="12"/>
      <c r="AD66" s="12"/>
      <c r="AE66" s="12"/>
      <c r="AF66" s="12"/>
      <c r="AG66" s="12"/>
      <c r="AH66" s="12">
        <v>36.5</v>
      </c>
      <c r="AI66" s="12">
        <v>6.5</v>
      </c>
      <c r="AJ66" s="10">
        <f>+AA66+AC66+AG66+AI66+AE66</f>
        <v>6.5</v>
      </c>
      <c r="AK66" s="10">
        <f>+N66+Y66+AJ66</f>
        <v>18.5</v>
      </c>
    </row>
    <row r="67" spans="1:37" ht="15">
      <c r="A67" s="1">
        <v>63</v>
      </c>
      <c r="B67" s="2" t="s">
        <v>136</v>
      </c>
      <c r="C67" s="2" t="s">
        <v>137</v>
      </c>
      <c r="D67" s="12">
        <v>11</v>
      </c>
      <c r="E67" s="10">
        <f>17-D67</f>
        <v>6</v>
      </c>
      <c r="F67" s="11">
        <v>11</v>
      </c>
      <c r="G67" s="10">
        <f>17-F67</f>
        <v>6</v>
      </c>
      <c r="H67" s="11">
        <v>22.5</v>
      </c>
      <c r="I67" s="10">
        <f>29-H67</f>
        <v>6.5</v>
      </c>
      <c r="J67" s="12"/>
      <c r="K67" s="16"/>
      <c r="L67" s="11"/>
      <c r="M67" s="10"/>
      <c r="N67" s="10">
        <f>+E67+G67+I67+K67+M67</f>
        <v>18.5</v>
      </c>
      <c r="O67" s="11"/>
      <c r="P67" s="11"/>
      <c r="Q67" s="12"/>
      <c r="R67" s="12"/>
      <c r="S67" s="11"/>
      <c r="T67" s="11"/>
      <c r="U67" s="12"/>
      <c r="V67" s="12"/>
      <c r="W67" s="11"/>
      <c r="X67" s="11"/>
      <c r="Y67" s="10">
        <f>+R67+T67+V67+X67+P67</f>
        <v>0</v>
      </c>
      <c r="Z67" s="12"/>
      <c r="AA67" s="12"/>
      <c r="AB67" s="12"/>
      <c r="AC67" s="12"/>
      <c r="AD67" s="12"/>
      <c r="AE67" s="16"/>
      <c r="AF67" s="12"/>
      <c r="AG67" s="12"/>
      <c r="AH67" s="12"/>
      <c r="AI67" s="12"/>
      <c r="AJ67" s="10">
        <f>+AA67+AC67+AG67+AI67+AE67</f>
        <v>0</v>
      </c>
      <c r="AK67" s="10">
        <f>+N67+Y67+AJ67</f>
        <v>18.5</v>
      </c>
    </row>
    <row r="68" spans="1:37" ht="15">
      <c r="A68" s="1">
        <v>64</v>
      </c>
      <c r="B68" s="2" t="s">
        <v>138</v>
      </c>
      <c r="C68" s="2" t="s">
        <v>139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0">
        <f>+E68+G68+I68+K68+M68</f>
        <v>0</v>
      </c>
      <c r="O68" s="11"/>
      <c r="P68" s="11"/>
      <c r="Q68" s="11"/>
      <c r="R68" s="10"/>
      <c r="S68" s="11"/>
      <c r="T68" s="16"/>
      <c r="U68" s="12"/>
      <c r="V68" s="12"/>
      <c r="W68" s="11"/>
      <c r="X68" s="11"/>
      <c r="Y68" s="10">
        <f>+R68+T68+V68+X68+P68</f>
        <v>0</v>
      </c>
      <c r="Z68" s="11"/>
      <c r="AA68" s="10"/>
      <c r="AB68" s="11">
        <v>12</v>
      </c>
      <c r="AC68" s="12">
        <f>+30-AB68</f>
        <v>18</v>
      </c>
      <c r="AD68" s="11"/>
      <c r="AE68" s="11"/>
      <c r="AF68" s="11"/>
      <c r="AG68" s="11"/>
      <c r="AH68" s="11"/>
      <c r="AI68" s="11"/>
      <c r="AJ68" s="10">
        <f>+AA68+AC68+AG68+AI68+AE68</f>
        <v>18</v>
      </c>
      <c r="AK68" s="10">
        <f>+N68+Y68+AJ68</f>
        <v>18</v>
      </c>
    </row>
    <row r="69" spans="1:37" ht="15">
      <c r="A69" s="1">
        <v>65</v>
      </c>
      <c r="B69" s="2" t="s">
        <v>136</v>
      </c>
      <c r="C69" s="2" t="s">
        <v>49</v>
      </c>
      <c r="D69" s="12">
        <v>14.5</v>
      </c>
      <c r="E69" s="10">
        <f>17-D69</f>
        <v>2.5</v>
      </c>
      <c r="F69" s="11">
        <v>8</v>
      </c>
      <c r="G69" s="10">
        <f>17-F69</f>
        <v>9</v>
      </c>
      <c r="H69" s="11">
        <v>22.5</v>
      </c>
      <c r="I69" s="10">
        <f>29-H69</f>
        <v>6.5</v>
      </c>
      <c r="J69" s="11"/>
      <c r="K69" s="11"/>
      <c r="L69" s="11"/>
      <c r="M69" s="11"/>
      <c r="N69" s="10">
        <f>+E69+G69+I69+K69+M69</f>
        <v>18</v>
      </c>
      <c r="O69" s="11"/>
      <c r="P69" s="11"/>
      <c r="Q69" s="12"/>
      <c r="R69" s="12"/>
      <c r="S69" s="11"/>
      <c r="T69" s="11"/>
      <c r="U69" s="12"/>
      <c r="V69" s="11"/>
      <c r="W69" s="11"/>
      <c r="X69" s="11"/>
      <c r="Y69" s="10">
        <f>+R69+T69+V69+X69+P69</f>
        <v>0</v>
      </c>
      <c r="Z69" s="11"/>
      <c r="AA69" s="12"/>
      <c r="AB69" s="16"/>
      <c r="AC69" s="16"/>
      <c r="AD69" s="12"/>
      <c r="AE69" s="16"/>
      <c r="AF69" s="12"/>
      <c r="AG69" s="12"/>
      <c r="AH69" s="12"/>
      <c r="AI69" s="12"/>
      <c r="AJ69" s="10">
        <f>+AA69+AC69+AG69+AI69+AE69</f>
        <v>0</v>
      </c>
      <c r="AK69" s="10">
        <f>+N69+Y69+AJ69</f>
        <v>18</v>
      </c>
    </row>
    <row r="70" spans="1:37" ht="15">
      <c r="A70" s="1">
        <v>66</v>
      </c>
      <c r="B70" t="s">
        <v>140</v>
      </c>
      <c r="C70" t="s">
        <v>141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0">
        <f>+E70+G70+I70+K70+M70</f>
        <v>0</v>
      </c>
      <c r="O70" s="12">
        <v>5</v>
      </c>
      <c r="P70" s="12">
        <f>16-O70</f>
        <v>11</v>
      </c>
      <c r="Q70" s="12"/>
      <c r="R70" s="16"/>
      <c r="S70" s="12"/>
      <c r="T70" s="12"/>
      <c r="U70" s="12"/>
      <c r="V70" s="11"/>
      <c r="W70" s="11"/>
      <c r="X70" s="11"/>
      <c r="Y70" s="10">
        <f>+R70+T70+V70+X70+P70</f>
        <v>11</v>
      </c>
      <c r="Z70" s="11"/>
      <c r="AA70" s="11"/>
      <c r="AB70" s="11"/>
      <c r="AC70" s="11"/>
      <c r="AD70" s="11"/>
      <c r="AE70" s="11"/>
      <c r="AF70" s="11"/>
      <c r="AG70" s="11"/>
      <c r="AH70" s="11">
        <v>36.5</v>
      </c>
      <c r="AI70" s="11">
        <v>6.5</v>
      </c>
      <c r="AJ70" s="10">
        <f>+AA70+AC70+AG70+AI70+AE70</f>
        <v>6.5</v>
      </c>
      <c r="AK70" s="10">
        <f>+N70+Y70+AJ70</f>
        <v>17.5</v>
      </c>
    </row>
    <row r="71" spans="1:37" ht="15">
      <c r="A71" s="1">
        <v>67</v>
      </c>
      <c r="B71" t="s">
        <v>142</v>
      </c>
      <c r="C71" t="s">
        <v>143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0">
        <f>+E71+G71+I71+K71+M71</f>
        <v>0</v>
      </c>
      <c r="O71" s="11"/>
      <c r="P71" s="11"/>
      <c r="Q71" s="11"/>
      <c r="R71" s="11"/>
      <c r="S71" s="11"/>
      <c r="T71" s="16"/>
      <c r="U71" s="12"/>
      <c r="V71" s="11"/>
      <c r="W71" s="11"/>
      <c r="X71" s="11"/>
      <c r="Y71" s="10">
        <f>+R71+T71+V71+X71+P71</f>
        <v>0</v>
      </c>
      <c r="Z71" s="11">
        <v>11</v>
      </c>
      <c r="AA71" s="11">
        <f>25-Z71</f>
        <v>14</v>
      </c>
      <c r="AB71" s="12"/>
      <c r="AC71" s="12"/>
      <c r="AD71" s="12"/>
      <c r="AE71" s="12"/>
      <c r="AF71" s="12"/>
      <c r="AG71" s="11"/>
      <c r="AH71" s="11"/>
      <c r="AI71" s="11"/>
      <c r="AJ71" s="10">
        <f>+AA71+AC71+AG71+AI71+AE71</f>
        <v>14</v>
      </c>
      <c r="AK71" s="10">
        <f>+N71+Y71+AJ71</f>
        <v>14</v>
      </c>
    </row>
    <row r="72" spans="1:37" ht="15">
      <c r="A72" s="1">
        <v>68</v>
      </c>
      <c r="B72" s="2" t="s">
        <v>144</v>
      </c>
      <c r="C72" s="2" t="s">
        <v>107</v>
      </c>
      <c r="D72" s="11"/>
      <c r="E72" s="11"/>
      <c r="F72" s="11"/>
      <c r="G72" s="11"/>
      <c r="H72" s="11">
        <v>15</v>
      </c>
      <c r="I72" s="10">
        <f>29-H72</f>
        <v>14</v>
      </c>
      <c r="J72" s="11"/>
      <c r="K72" s="11"/>
      <c r="L72" s="11"/>
      <c r="M72" s="11"/>
      <c r="N72" s="10">
        <f>+E72+G72+I72+K72+M72</f>
        <v>14</v>
      </c>
      <c r="O72" s="11"/>
      <c r="P72" s="11"/>
      <c r="Q72" s="12"/>
      <c r="R72" s="12"/>
      <c r="S72" s="12"/>
      <c r="T72" s="12"/>
      <c r="U72" s="12"/>
      <c r="V72" s="12"/>
      <c r="W72" s="11"/>
      <c r="X72" s="11"/>
      <c r="Y72" s="10">
        <f>+R72+T72+V72+X72+P72</f>
        <v>0</v>
      </c>
      <c r="Z72" s="11"/>
      <c r="AA72" s="12"/>
      <c r="AB72" s="16"/>
      <c r="AC72" s="16"/>
      <c r="AD72" s="12"/>
      <c r="AE72" s="12"/>
      <c r="AF72" s="12"/>
      <c r="AG72" s="12"/>
      <c r="AH72" s="12"/>
      <c r="AI72" s="12"/>
      <c r="AJ72" s="10">
        <f>+AA72+AC72+AG72+AI72+AE72</f>
        <v>0</v>
      </c>
      <c r="AK72" s="10">
        <f>+N72+Y72+AJ72</f>
        <v>14</v>
      </c>
    </row>
    <row r="73" spans="1:37" ht="15">
      <c r="A73" s="1">
        <v>69</v>
      </c>
      <c r="B73" s="2" t="s">
        <v>145</v>
      </c>
      <c r="C73" s="2" t="s">
        <v>146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0">
        <f>+E73+G73+I73+K73+M73</f>
        <v>0</v>
      </c>
      <c r="O73" s="11"/>
      <c r="P73" s="11"/>
      <c r="Q73" s="11"/>
      <c r="R73" s="11"/>
      <c r="S73" s="11"/>
      <c r="T73" s="16"/>
      <c r="U73" s="12"/>
      <c r="V73" s="12"/>
      <c r="W73" s="12"/>
      <c r="X73" s="12"/>
      <c r="Y73" s="10">
        <f>+R73+T73+V73+X73+P73</f>
        <v>0</v>
      </c>
      <c r="Z73" s="12"/>
      <c r="AA73" s="12"/>
      <c r="AB73" s="12"/>
      <c r="AC73" s="12"/>
      <c r="AD73" s="12"/>
      <c r="AE73" s="12"/>
      <c r="AF73" s="12"/>
      <c r="AG73" s="11"/>
      <c r="AH73" s="11">
        <v>30</v>
      </c>
      <c r="AI73" s="11">
        <v>13</v>
      </c>
      <c r="AJ73" s="10">
        <f>+AA73+AC73+AG73+AI73+AE73</f>
        <v>13</v>
      </c>
      <c r="AK73" s="10">
        <f>+N73+Y73+AJ73</f>
        <v>13</v>
      </c>
    </row>
    <row r="74" spans="1:37" ht="15">
      <c r="A74" s="1">
        <v>70</v>
      </c>
      <c r="B74" s="2" t="s">
        <v>147</v>
      </c>
      <c r="C74" s="2" t="s">
        <v>148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0">
        <f>+E74+G74+I74+K74+M74</f>
        <v>0</v>
      </c>
      <c r="O74" s="11"/>
      <c r="P74" s="11"/>
      <c r="Q74" s="11"/>
      <c r="R74" s="11"/>
      <c r="S74" s="11"/>
      <c r="T74" s="16"/>
      <c r="U74" s="12">
        <v>1</v>
      </c>
      <c r="V74" s="12">
        <v>13</v>
      </c>
      <c r="W74" s="12"/>
      <c r="X74" s="12"/>
      <c r="Y74" s="10">
        <f>+R74+T74+V74+X74+P74</f>
        <v>13</v>
      </c>
      <c r="Z74" s="12"/>
      <c r="AA74" s="12"/>
      <c r="AB74" s="12"/>
      <c r="AC74" s="12"/>
      <c r="AD74" s="12"/>
      <c r="AE74" s="12"/>
      <c r="AF74" s="12"/>
      <c r="AG74" s="11"/>
      <c r="AH74" s="11"/>
      <c r="AI74" s="11"/>
      <c r="AJ74" s="10">
        <f>+AA74+AC74+AG74+AI74+AE74</f>
        <v>0</v>
      </c>
      <c r="AK74" s="10">
        <f>+N74+Y74+AJ74</f>
        <v>13</v>
      </c>
    </row>
    <row r="75" spans="1:37" ht="15">
      <c r="A75" s="1">
        <v>71</v>
      </c>
      <c r="B75" t="s">
        <v>149</v>
      </c>
      <c r="C75" t="s">
        <v>88</v>
      </c>
      <c r="D75" s="11"/>
      <c r="E75" s="11"/>
      <c r="F75" s="11"/>
      <c r="G75" s="11"/>
      <c r="H75" s="11">
        <v>16</v>
      </c>
      <c r="I75" s="10">
        <f>29-H75</f>
        <v>13</v>
      </c>
      <c r="J75" s="11"/>
      <c r="K75" s="11"/>
      <c r="L75" s="11"/>
      <c r="M75" s="10"/>
      <c r="N75" s="10">
        <f>+E75+G75+I75+K75+M75</f>
        <v>13</v>
      </c>
      <c r="O75" s="11"/>
      <c r="P75" s="11"/>
      <c r="Q75" s="12"/>
      <c r="R75" s="12"/>
      <c r="S75" s="12"/>
      <c r="T75" s="12"/>
      <c r="U75" s="12"/>
      <c r="V75" s="12"/>
      <c r="W75" s="12"/>
      <c r="X75" s="12"/>
      <c r="Y75" s="10">
        <f>+R75+T75+V75+X75+P75</f>
        <v>0</v>
      </c>
      <c r="Z75" s="11"/>
      <c r="AA75" s="12"/>
      <c r="AB75" s="12"/>
      <c r="AC75" s="12"/>
      <c r="AD75" s="12"/>
      <c r="AE75" s="12"/>
      <c r="AF75" s="12"/>
      <c r="AG75" s="12"/>
      <c r="AH75" s="12"/>
      <c r="AI75" s="12"/>
      <c r="AJ75" s="10">
        <f>+AA75+AC75+AG75+AI75+AE75</f>
        <v>0</v>
      </c>
      <c r="AK75" s="10">
        <f>+N75+Y75+AJ75</f>
        <v>13</v>
      </c>
    </row>
    <row r="76" spans="1:37" ht="15">
      <c r="A76" s="1">
        <v>72</v>
      </c>
      <c r="B76" s="2" t="s">
        <v>150</v>
      </c>
      <c r="C76" s="2" t="s">
        <v>114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0">
        <f>+E76+G76+I76+K76+M76</f>
        <v>0</v>
      </c>
      <c r="O76" s="11"/>
      <c r="P76" s="11"/>
      <c r="Q76" s="11"/>
      <c r="R76" s="11"/>
      <c r="S76" s="11"/>
      <c r="T76" s="16"/>
      <c r="U76" s="12"/>
      <c r="V76" s="12"/>
      <c r="W76" s="12"/>
      <c r="X76" s="11"/>
      <c r="Y76" s="10">
        <f>+R76+T76+V76+X76+P76</f>
        <v>0</v>
      </c>
      <c r="Z76" s="12"/>
      <c r="AA76" s="12"/>
      <c r="AB76" s="12">
        <v>17</v>
      </c>
      <c r="AC76" s="12">
        <f>+30-AB76</f>
        <v>13</v>
      </c>
      <c r="AD76" s="12"/>
      <c r="AE76" s="12"/>
      <c r="AF76" s="12"/>
      <c r="AG76" s="11"/>
      <c r="AH76" s="11"/>
      <c r="AI76" s="11"/>
      <c r="AJ76" s="10">
        <f>+AA76+AC76+AG76+AI76+AE76</f>
        <v>13</v>
      </c>
      <c r="AK76" s="10">
        <f>+N76+Y76+AJ76</f>
        <v>13</v>
      </c>
    </row>
    <row r="77" spans="1:37" ht="15">
      <c r="A77" s="1">
        <v>73</v>
      </c>
      <c r="B77" t="s">
        <v>151</v>
      </c>
      <c r="C77" t="s">
        <v>69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0">
        <f>+E77+G77+I77+K77+M77</f>
        <v>0</v>
      </c>
      <c r="O77" s="11"/>
      <c r="P77" s="11"/>
      <c r="Q77" s="11"/>
      <c r="R77" s="11"/>
      <c r="S77" s="11"/>
      <c r="T77" s="16"/>
      <c r="U77" s="12"/>
      <c r="V77" s="12"/>
      <c r="W77" s="12"/>
      <c r="X77" s="12"/>
      <c r="Y77" s="10">
        <f>+R77+T77+V77+X77+P77</f>
        <v>0</v>
      </c>
      <c r="Z77" s="11">
        <v>13</v>
      </c>
      <c r="AA77" s="11">
        <f>25-Z77</f>
        <v>12</v>
      </c>
      <c r="AB77" s="12"/>
      <c r="AC77" s="12"/>
      <c r="AD77" s="12"/>
      <c r="AE77" s="12"/>
      <c r="AF77" s="12"/>
      <c r="AG77" s="11"/>
      <c r="AH77" s="11"/>
      <c r="AI77" s="11"/>
      <c r="AJ77" s="10">
        <f>+AA77+AC77+AG77+AI77+AE77</f>
        <v>12</v>
      </c>
      <c r="AK77" s="10">
        <f>+N77+Y77+AJ77</f>
        <v>12</v>
      </c>
    </row>
    <row r="78" spans="1:37" ht="15">
      <c r="A78" s="1">
        <v>74</v>
      </c>
      <c r="B78" s="2" t="s">
        <v>152</v>
      </c>
      <c r="C78" s="2" t="s">
        <v>153</v>
      </c>
      <c r="D78" s="11"/>
      <c r="E78" s="11"/>
      <c r="F78" s="11"/>
      <c r="G78" s="11"/>
      <c r="H78" s="11"/>
      <c r="I78" s="11"/>
      <c r="J78" s="11"/>
      <c r="K78" s="10"/>
      <c r="L78" s="11"/>
      <c r="M78" s="11"/>
      <c r="N78" s="10">
        <f>+E78+G78+I78+K78+M78</f>
        <v>0</v>
      </c>
      <c r="O78" s="11"/>
      <c r="P78" s="11"/>
      <c r="Q78" s="12"/>
      <c r="R78" s="16"/>
      <c r="S78" s="12"/>
      <c r="T78" s="12"/>
      <c r="U78" s="12">
        <v>3</v>
      </c>
      <c r="V78" s="12">
        <v>11</v>
      </c>
      <c r="W78" s="12"/>
      <c r="X78" s="12"/>
      <c r="Y78" s="10">
        <f>+R78+T78+V78+X78+P78</f>
        <v>11</v>
      </c>
      <c r="Z78" s="12"/>
      <c r="AA78" s="16"/>
      <c r="AB78" s="11"/>
      <c r="AC78" s="11"/>
      <c r="AD78" s="11"/>
      <c r="AE78" s="11"/>
      <c r="AF78" s="11"/>
      <c r="AG78" s="11"/>
      <c r="AH78" s="11"/>
      <c r="AI78" s="10"/>
      <c r="AJ78" s="10">
        <f>+AA78+AC78+AG78+AI78+AE78</f>
        <v>0</v>
      </c>
      <c r="AK78" s="10">
        <f>+N78+Y78+AJ78</f>
        <v>11</v>
      </c>
    </row>
    <row r="79" spans="1:37" ht="15">
      <c r="A79" s="1">
        <v>75</v>
      </c>
      <c r="B79" s="2" t="s">
        <v>154</v>
      </c>
      <c r="C79" s="2" t="s">
        <v>57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0">
        <f>+E79+G79+I79+K79+M79</f>
        <v>0</v>
      </c>
      <c r="O79" s="11"/>
      <c r="P79" s="11"/>
      <c r="Q79" s="10"/>
      <c r="R79" s="11"/>
      <c r="S79" s="11"/>
      <c r="T79" s="11"/>
      <c r="U79" s="11"/>
      <c r="V79" s="11"/>
      <c r="W79" s="11"/>
      <c r="X79" s="11"/>
      <c r="Y79" s="10">
        <f>+R79+T79+V79+X79+P79</f>
        <v>0</v>
      </c>
      <c r="Z79" s="10"/>
      <c r="AA79" s="10"/>
      <c r="AB79" s="10">
        <v>19</v>
      </c>
      <c r="AC79" s="12">
        <f>+30-AB79</f>
        <v>11</v>
      </c>
      <c r="AD79" s="11"/>
      <c r="AE79" s="11"/>
      <c r="AF79" s="11"/>
      <c r="AG79" s="11"/>
      <c r="AH79" s="11"/>
      <c r="AI79" s="11"/>
      <c r="AJ79" s="10">
        <f>+AA79+AC79+AG79+AI79+AE79</f>
        <v>11</v>
      </c>
      <c r="AK79" s="10">
        <f>+N79+Y79+AJ79</f>
        <v>11</v>
      </c>
    </row>
    <row r="80" spans="1:37" ht="15">
      <c r="A80" s="1">
        <v>76</v>
      </c>
      <c r="B80" s="2" t="s">
        <v>138</v>
      </c>
      <c r="C80" s="2" t="s">
        <v>155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0">
        <f>+E80+G80+I80+K80+M80</f>
        <v>0</v>
      </c>
      <c r="O80" s="11"/>
      <c r="P80" s="11"/>
      <c r="Q80" s="11"/>
      <c r="R80" s="10"/>
      <c r="S80" s="11"/>
      <c r="T80" s="16"/>
      <c r="U80" s="12"/>
      <c r="V80" s="11"/>
      <c r="W80" s="11"/>
      <c r="X80" s="11"/>
      <c r="Y80" s="10">
        <f>+R80+T80+V80+X80+P80</f>
        <v>0</v>
      </c>
      <c r="Z80" s="11"/>
      <c r="AA80" s="10"/>
      <c r="AB80" s="11">
        <v>21</v>
      </c>
      <c r="AC80" s="12">
        <f>+30-AB80</f>
        <v>9</v>
      </c>
      <c r="AD80" s="11"/>
      <c r="AE80" s="11"/>
      <c r="AF80" s="11"/>
      <c r="AG80" s="11"/>
      <c r="AH80" s="11"/>
      <c r="AI80" s="11"/>
      <c r="AJ80" s="10">
        <f>+AA80+AC80+AG80+AI80+AE80</f>
        <v>9</v>
      </c>
      <c r="AK80" s="10">
        <f>+N80+Y80+AJ80</f>
        <v>9</v>
      </c>
    </row>
    <row r="81" spans="1:37" ht="15">
      <c r="A81" s="1">
        <v>77</v>
      </c>
      <c r="B81" s="2" t="s">
        <v>156</v>
      </c>
      <c r="C81" s="2" t="s">
        <v>157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0">
        <f>+E81+G81+I81+K81+M81</f>
        <v>0</v>
      </c>
      <c r="O81" s="11"/>
      <c r="P81" s="11"/>
      <c r="Q81" s="10"/>
      <c r="R81" s="11"/>
      <c r="S81" s="11"/>
      <c r="T81" s="11"/>
      <c r="U81" s="11"/>
      <c r="V81" s="11"/>
      <c r="W81" s="11"/>
      <c r="X81" s="11"/>
      <c r="Y81" s="10">
        <f>+R81+T81+V81+X81+P81</f>
        <v>0</v>
      </c>
      <c r="Z81" s="10"/>
      <c r="AA81" s="10"/>
      <c r="AB81" s="10">
        <v>27.5</v>
      </c>
      <c r="AC81" s="12">
        <f>+30-AB81</f>
        <v>2.5</v>
      </c>
      <c r="AD81" s="11"/>
      <c r="AE81" s="11"/>
      <c r="AF81" s="11"/>
      <c r="AG81" s="11"/>
      <c r="AH81" s="11">
        <v>36.5</v>
      </c>
      <c r="AI81" s="11">
        <v>6.5</v>
      </c>
      <c r="AJ81" s="10">
        <f>+AA81+AC81+AG81+AI81+AE81</f>
        <v>9</v>
      </c>
      <c r="AK81" s="10">
        <f>+N81+Y81+AJ81</f>
        <v>9</v>
      </c>
    </row>
    <row r="82" spans="1:37" ht="15">
      <c r="A82" s="1">
        <v>78</v>
      </c>
      <c r="B82" s="2" t="s">
        <v>158</v>
      </c>
      <c r="C82" s="2" t="s">
        <v>159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0">
        <f>+E82+G82+I82+K82+M82</f>
        <v>0</v>
      </c>
      <c r="O82" s="11"/>
      <c r="P82" s="11"/>
      <c r="Q82" s="11"/>
      <c r="R82" s="11"/>
      <c r="S82" s="11">
        <v>24</v>
      </c>
      <c r="T82" s="11">
        <f>+26-S82</f>
        <v>2</v>
      </c>
      <c r="U82" s="12"/>
      <c r="V82" s="12"/>
      <c r="W82" s="12"/>
      <c r="X82" s="12"/>
      <c r="Y82" s="10">
        <f>+R82+T82+V82+X82+P82</f>
        <v>2</v>
      </c>
      <c r="Z82" s="12"/>
      <c r="AA82" s="12"/>
      <c r="AB82" s="12"/>
      <c r="AC82" s="12"/>
      <c r="AD82" s="12"/>
      <c r="AE82" s="12"/>
      <c r="AF82" s="12"/>
      <c r="AG82" s="11"/>
      <c r="AH82" s="11">
        <v>36.5</v>
      </c>
      <c r="AI82" s="11">
        <v>6.5</v>
      </c>
      <c r="AJ82" s="10">
        <f>+AA82+AC82+AG82+AI82+AE82</f>
        <v>6.5</v>
      </c>
      <c r="AK82" s="10">
        <f>+N82+Y82+AJ82</f>
        <v>8.5</v>
      </c>
    </row>
    <row r="83" spans="1:37" ht="15">
      <c r="A83" s="1">
        <v>79</v>
      </c>
      <c r="B83"/>
      <c r="C83" t="s">
        <v>160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0">
        <f>+E83+G83+I83+K83+M83</f>
        <v>0</v>
      </c>
      <c r="O83" s="11"/>
      <c r="P83" s="11"/>
      <c r="Q83" s="11"/>
      <c r="R83" s="11"/>
      <c r="S83" s="11"/>
      <c r="T83" s="16"/>
      <c r="U83" s="12"/>
      <c r="V83" s="12"/>
      <c r="W83" s="12"/>
      <c r="X83" s="12"/>
      <c r="Y83" s="10">
        <f>+R83+T83+V83+X83+P83</f>
        <v>0</v>
      </c>
      <c r="Z83" s="11">
        <v>17</v>
      </c>
      <c r="AA83" s="11">
        <f>25-Z83</f>
        <v>8</v>
      </c>
      <c r="AB83" s="12"/>
      <c r="AC83" s="12"/>
      <c r="AD83" s="12"/>
      <c r="AE83" s="12"/>
      <c r="AF83" s="12"/>
      <c r="AG83" s="11"/>
      <c r="AH83" s="11"/>
      <c r="AI83" s="11"/>
      <c r="AJ83" s="10">
        <f>+AA83+AC83+AG83+AI83+AE83</f>
        <v>8</v>
      </c>
      <c r="AK83" s="10">
        <f>+N83+Y83+AJ83</f>
        <v>8</v>
      </c>
    </row>
    <row r="84" spans="1:37" ht="15">
      <c r="A84" s="1">
        <v>80</v>
      </c>
      <c r="B84" s="2" t="s">
        <v>161</v>
      </c>
      <c r="C84" s="2" t="s">
        <v>162</v>
      </c>
      <c r="D84" s="11"/>
      <c r="E84" s="11"/>
      <c r="F84" s="11"/>
      <c r="G84" s="11"/>
      <c r="H84" s="11">
        <v>22.5</v>
      </c>
      <c r="I84" s="10">
        <f>29-H84</f>
        <v>6.5</v>
      </c>
      <c r="J84" s="11"/>
      <c r="K84" s="11"/>
      <c r="L84" s="11">
        <v>15</v>
      </c>
      <c r="M84" s="11">
        <v>1</v>
      </c>
      <c r="N84" s="10">
        <f>+E84+G84+I84+K84+M84</f>
        <v>7.5</v>
      </c>
      <c r="O84" s="11"/>
      <c r="P84" s="11"/>
      <c r="Q84" s="12"/>
      <c r="R84" s="12"/>
      <c r="S84" s="12"/>
      <c r="T84" s="12"/>
      <c r="U84" s="12"/>
      <c r="V84" s="12"/>
      <c r="W84" s="12"/>
      <c r="X84" s="12"/>
      <c r="Y84" s="10">
        <f>+R84+T84+V84+X84+P84</f>
        <v>0</v>
      </c>
      <c r="Z84" s="11"/>
      <c r="AA84" s="12"/>
      <c r="AB84" s="12"/>
      <c r="AC84" s="12"/>
      <c r="AD84" s="12"/>
      <c r="AE84" s="12"/>
      <c r="AF84" s="12"/>
      <c r="AG84" s="12"/>
      <c r="AH84" s="12"/>
      <c r="AI84" s="12"/>
      <c r="AJ84" s="10">
        <f>+AA84+AC84+AF84+AI84+AE84</f>
        <v>0</v>
      </c>
      <c r="AK84" s="10">
        <f>+N84+Y84+AJ84</f>
        <v>7.5</v>
      </c>
    </row>
    <row r="85" spans="1:37" ht="15">
      <c r="A85" s="1">
        <v>81</v>
      </c>
      <c r="B85" s="2" t="s">
        <v>163</v>
      </c>
      <c r="C85" s="2" t="s">
        <v>164</v>
      </c>
      <c r="D85" s="11"/>
      <c r="E85" s="10"/>
      <c r="F85" s="11"/>
      <c r="G85" s="10"/>
      <c r="H85" s="11">
        <v>22.5</v>
      </c>
      <c r="I85" s="10">
        <f>29-H85</f>
        <v>6.5</v>
      </c>
      <c r="J85" s="11"/>
      <c r="K85" s="11"/>
      <c r="L85" s="11"/>
      <c r="M85" s="11"/>
      <c r="N85" s="10">
        <f>+E85+G85+I85+K85+M85</f>
        <v>6.5</v>
      </c>
      <c r="O85" s="11"/>
      <c r="P85" s="11"/>
      <c r="Q85" s="12"/>
      <c r="R85" s="12"/>
      <c r="S85" s="12"/>
      <c r="T85" s="12"/>
      <c r="U85" s="12"/>
      <c r="V85" s="12"/>
      <c r="W85" s="12"/>
      <c r="X85" s="12"/>
      <c r="Y85" s="10">
        <f>+R85+T85+V85+X85+P85</f>
        <v>0</v>
      </c>
      <c r="Z85" s="11"/>
      <c r="AA85" s="12"/>
      <c r="AB85" s="16"/>
      <c r="AC85" s="16"/>
      <c r="AD85" s="12"/>
      <c r="AE85" s="12"/>
      <c r="AF85" s="12"/>
      <c r="AG85" s="12"/>
      <c r="AH85" s="12"/>
      <c r="AI85" s="12"/>
      <c r="AJ85" s="10">
        <f>+AA85+AC85+AF85+AI85+AE85</f>
        <v>0</v>
      </c>
      <c r="AK85" s="10">
        <f>+N85+Y85+AJ85</f>
        <v>6.5</v>
      </c>
    </row>
    <row r="86" spans="1:37" ht="15">
      <c r="A86" s="1">
        <v>82</v>
      </c>
      <c r="B86" s="2" t="s">
        <v>165</v>
      </c>
      <c r="C86" s="2" t="s">
        <v>166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0">
        <f>+E86+G86+I86+K86+M86</f>
        <v>0</v>
      </c>
      <c r="O86" s="11"/>
      <c r="P86" s="11"/>
      <c r="Q86" s="11"/>
      <c r="R86" s="11"/>
      <c r="S86" s="11"/>
      <c r="T86" s="16"/>
      <c r="U86" s="12"/>
      <c r="V86" s="12"/>
      <c r="W86" s="12"/>
      <c r="X86" s="12"/>
      <c r="Y86" s="10">
        <f>+R86+T86+V86+X86+P86</f>
        <v>0</v>
      </c>
      <c r="Z86" s="12"/>
      <c r="AA86" s="12"/>
      <c r="AB86" s="12"/>
      <c r="AC86" s="12"/>
      <c r="AD86" s="12"/>
      <c r="AE86" s="12"/>
      <c r="AF86" s="12"/>
      <c r="AG86" s="11"/>
      <c r="AH86" s="11">
        <v>36.5</v>
      </c>
      <c r="AI86" s="11">
        <v>6.5</v>
      </c>
      <c r="AJ86" s="10">
        <f>+AA86+AC86+AG86+AI86+AE86</f>
        <v>6.5</v>
      </c>
      <c r="AK86" s="10">
        <f>+N86+Y86+AJ86</f>
        <v>6.5</v>
      </c>
    </row>
    <row r="87" spans="1:37" ht="15">
      <c r="A87" s="1">
        <v>83</v>
      </c>
      <c r="B87" t="s">
        <v>167</v>
      </c>
      <c r="C87" t="s">
        <v>168</v>
      </c>
      <c r="D87" s="11"/>
      <c r="E87" s="11"/>
      <c r="F87" s="11"/>
      <c r="G87" s="11"/>
      <c r="H87" s="11">
        <v>22.5</v>
      </c>
      <c r="I87" s="10">
        <f>29-H87</f>
        <v>6.5</v>
      </c>
      <c r="J87" s="10"/>
      <c r="K87" s="10"/>
      <c r="L87" s="11"/>
      <c r="M87" s="10"/>
      <c r="N87" s="10">
        <f>+E87+G87+I87+K87+M87</f>
        <v>6.5</v>
      </c>
      <c r="O87" s="11"/>
      <c r="P87" s="11"/>
      <c r="Q87" s="12"/>
      <c r="R87" s="12"/>
      <c r="S87" s="12"/>
      <c r="T87" s="12"/>
      <c r="U87" s="12"/>
      <c r="V87" s="12"/>
      <c r="W87" s="12"/>
      <c r="X87" s="12"/>
      <c r="Y87" s="10">
        <f>+R87+T87+V87+X87+P87</f>
        <v>0</v>
      </c>
      <c r="Z87" s="12"/>
      <c r="AA87" s="12"/>
      <c r="AB87" s="11"/>
      <c r="AC87" s="11"/>
      <c r="AD87" s="11"/>
      <c r="AE87" s="11"/>
      <c r="AF87" s="11"/>
      <c r="AG87" s="11"/>
      <c r="AH87" s="11"/>
      <c r="AI87" s="11"/>
      <c r="AJ87" s="10">
        <f>+AA87+AC87+AF87+AI87+AE87</f>
        <v>0</v>
      </c>
      <c r="AK87" s="10">
        <f>+N87+Y87+AJ87</f>
        <v>6.5</v>
      </c>
    </row>
    <row r="88" spans="1:37" ht="15">
      <c r="A88" s="1">
        <v>84</v>
      </c>
      <c r="B88" s="2" t="s">
        <v>169</v>
      </c>
      <c r="C88" s="2" t="s">
        <v>170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0">
        <f>+E88+G88+I88+K88+M88</f>
        <v>0</v>
      </c>
      <c r="O88" s="11"/>
      <c r="P88" s="11"/>
      <c r="Q88" s="11"/>
      <c r="R88" s="11"/>
      <c r="S88" s="11"/>
      <c r="T88" s="16"/>
      <c r="U88" s="12"/>
      <c r="V88" s="12"/>
      <c r="W88" s="12"/>
      <c r="X88" s="12"/>
      <c r="Y88" s="10">
        <f>+R88+T88+V88+X88+P88</f>
        <v>0</v>
      </c>
      <c r="Z88" s="12"/>
      <c r="AA88" s="12"/>
      <c r="AB88" s="12"/>
      <c r="AC88" s="12"/>
      <c r="AD88" s="12"/>
      <c r="AE88" s="12"/>
      <c r="AF88" s="12"/>
      <c r="AG88" s="11"/>
      <c r="AH88" s="11">
        <v>36.5</v>
      </c>
      <c r="AI88" s="11">
        <v>6.5</v>
      </c>
      <c r="AJ88" s="10">
        <f>+AA88+AC88+AG88+AI88+AE88</f>
        <v>6.5</v>
      </c>
      <c r="AK88" s="10">
        <f>+N88+Y88+AJ88</f>
        <v>6.5</v>
      </c>
    </row>
    <row r="89" spans="1:37" ht="15">
      <c r="A89" s="1">
        <v>85</v>
      </c>
      <c r="B89" s="2" t="s">
        <v>171</v>
      </c>
      <c r="C89" s="2" t="s">
        <v>172</v>
      </c>
      <c r="D89" s="11"/>
      <c r="E89" s="11"/>
      <c r="F89" s="11"/>
      <c r="G89" s="11"/>
      <c r="H89" s="11">
        <v>22.5</v>
      </c>
      <c r="I89" s="10">
        <f>29-H89</f>
        <v>6.5</v>
      </c>
      <c r="J89" s="12"/>
      <c r="K89" s="12"/>
      <c r="L89" s="12"/>
      <c r="M89" s="12"/>
      <c r="N89" s="10">
        <f>+E89+G89+I89+K89+M89</f>
        <v>6.5</v>
      </c>
      <c r="O89" s="11"/>
      <c r="P89" s="11"/>
      <c r="Q89" s="12"/>
      <c r="R89" s="12"/>
      <c r="S89" s="12"/>
      <c r="T89" s="12"/>
      <c r="U89" s="12"/>
      <c r="V89" s="12"/>
      <c r="W89" s="12"/>
      <c r="X89" s="12"/>
      <c r="Y89" s="10">
        <f>+R89+T89+V89+X89+P89</f>
        <v>0</v>
      </c>
      <c r="Z89" s="12"/>
      <c r="AA89" s="12"/>
      <c r="AB89" s="12"/>
      <c r="AC89" s="12"/>
      <c r="AD89" s="11"/>
      <c r="AE89" s="11"/>
      <c r="AF89" s="11"/>
      <c r="AG89" s="11"/>
      <c r="AH89" s="11"/>
      <c r="AI89" s="11"/>
      <c r="AJ89" s="10">
        <f>+AA89+AC89+AF89+AI89+AE89</f>
        <v>0</v>
      </c>
      <c r="AK89" s="10">
        <f>+N89+Y89+AJ89</f>
        <v>6.5</v>
      </c>
    </row>
    <row r="90" spans="1:37" ht="15">
      <c r="A90" s="1">
        <v>86</v>
      </c>
      <c r="B90" t="s">
        <v>173</v>
      </c>
      <c r="C90" t="s">
        <v>174</v>
      </c>
      <c r="D90" s="11"/>
      <c r="E90" s="11"/>
      <c r="F90" s="11"/>
      <c r="G90" s="11"/>
      <c r="H90" s="11">
        <v>22.5</v>
      </c>
      <c r="I90" s="10">
        <f>29-H90</f>
        <v>6.5</v>
      </c>
      <c r="J90" s="11"/>
      <c r="K90" s="11"/>
      <c r="L90" s="11"/>
      <c r="M90" s="11"/>
      <c r="N90" s="10">
        <f>+E90+G90+I90+K90+M90</f>
        <v>6.5</v>
      </c>
      <c r="O90" s="11"/>
      <c r="P90" s="11"/>
      <c r="Q90" s="12"/>
      <c r="R90" s="16"/>
      <c r="S90" s="12"/>
      <c r="T90" s="12"/>
      <c r="U90" s="12"/>
      <c r="V90" s="12"/>
      <c r="W90" s="12"/>
      <c r="X90" s="12"/>
      <c r="Y90" s="10">
        <f>+R90+T90+V90+X90+P90</f>
        <v>0</v>
      </c>
      <c r="Z90" s="11"/>
      <c r="AA90" s="12"/>
      <c r="AB90" s="11"/>
      <c r="AC90" s="10"/>
      <c r="AD90" s="11"/>
      <c r="AE90" s="11"/>
      <c r="AF90" s="11"/>
      <c r="AG90" s="11"/>
      <c r="AH90" s="11"/>
      <c r="AI90" s="11"/>
      <c r="AJ90" s="10">
        <f>+AA90+AC90+AF90+AI90+AE90</f>
        <v>0</v>
      </c>
      <c r="AK90" s="10">
        <f>+N90+Y90+AJ90</f>
        <v>6.5</v>
      </c>
    </row>
    <row r="91" spans="1:37" ht="15">
      <c r="A91" s="1">
        <v>87</v>
      </c>
      <c r="B91" s="2" t="s">
        <v>175</v>
      </c>
      <c r="C91" s="2" t="s">
        <v>76</v>
      </c>
      <c r="D91" s="11"/>
      <c r="E91" s="11"/>
      <c r="F91" s="11"/>
      <c r="G91" s="11"/>
      <c r="H91" s="11"/>
      <c r="I91" s="11"/>
      <c r="J91" s="11">
        <v>4</v>
      </c>
      <c r="K91" s="10">
        <f>+10-J91</f>
        <v>6</v>
      </c>
      <c r="L91" s="11"/>
      <c r="M91" s="11"/>
      <c r="N91" s="10">
        <f>+E91+G91+I91+K91+M91</f>
        <v>6</v>
      </c>
      <c r="O91" s="11"/>
      <c r="P91" s="11"/>
      <c r="Q91" s="11"/>
      <c r="R91" s="11"/>
      <c r="S91" s="11"/>
      <c r="T91" s="16"/>
      <c r="U91" s="12"/>
      <c r="V91" s="12"/>
      <c r="W91" s="12"/>
      <c r="X91" s="11"/>
      <c r="Y91" s="10">
        <f>+R91+T91+V91+X91+P91</f>
        <v>0</v>
      </c>
      <c r="Z91" s="12"/>
      <c r="AA91" s="12"/>
      <c r="AB91" s="12"/>
      <c r="AC91" s="12"/>
      <c r="AD91" s="12"/>
      <c r="AE91" s="12"/>
      <c r="AF91" s="12"/>
      <c r="AG91" s="11"/>
      <c r="AH91" s="11"/>
      <c r="AI91" s="11"/>
      <c r="AJ91" s="10">
        <f>+AA91+AC91+AG91+AI91+AE91</f>
        <v>0</v>
      </c>
      <c r="AK91" s="10">
        <f>+N91+Y91+AJ91</f>
        <v>6</v>
      </c>
    </row>
    <row r="92" spans="1:37" ht="15">
      <c r="A92" s="1">
        <v>88</v>
      </c>
      <c r="B92" s="2" t="s">
        <v>176</v>
      </c>
      <c r="C92" s="2" t="s">
        <v>177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0">
        <f>+E92+G92+I92+K92+M92</f>
        <v>0</v>
      </c>
      <c r="O92" s="11"/>
      <c r="P92" s="11"/>
      <c r="Q92" s="11"/>
      <c r="R92" s="11"/>
      <c r="S92" s="11"/>
      <c r="T92" s="16"/>
      <c r="U92" s="12">
        <v>8</v>
      </c>
      <c r="V92" s="11">
        <v>6</v>
      </c>
      <c r="W92" s="11"/>
      <c r="X92" s="11"/>
      <c r="Y92" s="10">
        <f>+R92+T92+V92+X92+P92</f>
        <v>6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0">
        <f>+AA92+AC92+AG92+AI92+AE92</f>
        <v>0</v>
      </c>
      <c r="AK92" s="10">
        <f>+N92+Y92+AJ92</f>
        <v>6</v>
      </c>
    </row>
    <row r="93" spans="1:37" ht="15">
      <c r="A93" s="1">
        <v>89</v>
      </c>
      <c r="B93" s="2" t="s">
        <v>178</v>
      </c>
      <c r="C93" s="2" t="s">
        <v>78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0">
        <f>+E93+G93+I93+K93+M93</f>
        <v>0</v>
      </c>
      <c r="O93" s="11"/>
      <c r="P93" s="11"/>
      <c r="Q93" s="11"/>
      <c r="R93" s="11"/>
      <c r="S93" s="11"/>
      <c r="T93" s="16"/>
      <c r="U93" s="12"/>
      <c r="V93" s="12"/>
      <c r="W93" s="12">
        <v>3</v>
      </c>
      <c r="X93" s="12">
        <v>5</v>
      </c>
      <c r="Y93" s="10">
        <f>+R93+T93+V93+X93+P93</f>
        <v>5</v>
      </c>
      <c r="Z93" s="12"/>
      <c r="AA93" s="12"/>
      <c r="AB93" s="12"/>
      <c r="AC93" s="12"/>
      <c r="AD93" s="12"/>
      <c r="AE93" s="12"/>
      <c r="AF93" s="12"/>
      <c r="AG93" s="11"/>
      <c r="AH93" s="11"/>
      <c r="AI93" s="11"/>
      <c r="AJ93" s="10">
        <f>+AA93+AC93+AG93+AI93+AE93</f>
        <v>0</v>
      </c>
      <c r="AK93" s="10">
        <f>+N93+Y93+AJ93</f>
        <v>5</v>
      </c>
    </row>
    <row r="94" spans="1:37" ht="15">
      <c r="A94" s="1">
        <v>90</v>
      </c>
      <c r="B94" s="2" t="s">
        <v>179</v>
      </c>
      <c r="C94" s="2" t="s">
        <v>180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0">
        <f>+E94+G94+I94+K94+M94</f>
        <v>0</v>
      </c>
      <c r="O94" s="11"/>
      <c r="P94" s="11"/>
      <c r="Q94" s="11"/>
      <c r="R94" s="11"/>
      <c r="S94" s="11"/>
      <c r="T94" s="16"/>
      <c r="U94" s="12">
        <v>13</v>
      </c>
      <c r="V94" s="12">
        <v>1</v>
      </c>
      <c r="W94" s="12"/>
      <c r="X94" s="12"/>
      <c r="Y94" s="10">
        <f>+R94+T94+V94+X94+P94</f>
        <v>1</v>
      </c>
      <c r="Z94" s="12"/>
      <c r="AA94" s="12"/>
      <c r="AB94" s="12"/>
      <c r="AC94" s="12"/>
      <c r="AD94" s="12"/>
      <c r="AE94" s="12"/>
      <c r="AF94" s="12">
        <v>17</v>
      </c>
      <c r="AG94" s="11">
        <v>4</v>
      </c>
      <c r="AH94" s="11"/>
      <c r="AI94" s="11"/>
      <c r="AJ94" s="10">
        <f>+AA94+AC94+AG94+AI94+AE94</f>
        <v>4</v>
      </c>
      <c r="AK94" s="10">
        <f>+N94+Y94+AJ94</f>
        <v>5</v>
      </c>
    </row>
    <row r="95" spans="1:37" ht="15">
      <c r="A95" s="1">
        <v>91</v>
      </c>
      <c r="B95" t="s">
        <v>181</v>
      </c>
      <c r="C95" t="s">
        <v>182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0">
        <f>+E95+G95+I95+K95+M95</f>
        <v>0</v>
      </c>
      <c r="O95" s="11"/>
      <c r="P95" s="11"/>
      <c r="Q95" s="11"/>
      <c r="R95" s="11"/>
      <c r="S95" s="11"/>
      <c r="T95" s="16"/>
      <c r="U95" s="12"/>
      <c r="V95" s="11"/>
      <c r="W95" s="11"/>
      <c r="X95" s="11"/>
      <c r="Y95" s="10">
        <f>+R95+T95+V95+X95+P95</f>
        <v>0</v>
      </c>
      <c r="Z95" s="11"/>
      <c r="AA95" s="11"/>
      <c r="AB95" s="11">
        <v>25</v>
      </c>
      <c r="AC95" s="12">
        <f>+30-AB95</f>
        <v>5</v>
      </c>
      <c r="AD95" s="11"/>
      <c r="AE95" s="11"/>
      <c r="AF95" s="11"/>
      <c r="AG95" s="11"/>
      <c r="AH95" s="11"/>
      <c r="AI95" s="11"/>
      <c r="AJ95" s="10">
        <f>+AA95+AC95+AG95+AI95+AE95</f>
        <v>5</v>
      </c>
      <c r="AK95" s="10">
        <f>+N95+Y95+AJ95</f>
        <v>5</v>
      </c>
    </row>
    <row r="96" spans="1:37" ht="15">
      <c r="A96" s="1">
        <v>92</v>
      </c>
      <c r="B96" s="2" t="s">
        <v>113</v>
      </c>
      <c r="C96" s="2" t="s">
        <v>137</v>
      </c>
      <c r="D96" s="12">
        <v>14.5</v>
      </c>
      <c r="E96" s="10">
        <f>17-D96</f>
        <v>2.5</v>
      </c>
      <c r="F96" s="11">
        <v>15</v>
      </c>
      <c r="G96" s="10">
        <f>17-F96</f>
        <v>2</v>
      </c>
      <c r="H96" s="11"/>
      <c r="I96" s="10"/>
      <c r="J96" s="12"/>
      <c r="K96" s="16"/>
      <c r="L96" s="12"/>
      <c r="M96" s="12"/>
      <c r="N96" s="10">
        <f>+E96+G96+I96+K96+M96</f>
        <v>4.5</v>
      </c>
      <c r="O96" s="11"/>
      <c r="P96" s="11"/>
      <c r="Q96" s="12"/>
      <c r="R96" s="12"/>
      <c r="S96" s="12"/>
      <c r="T96" s="12"/>
      <c r="U96" s="12"/>
      <c r="V96" s="12"/>
      <c r="W96" s="12"/>
      <c r="X96" s="12"/>
      <c r="Y96" s="10">
        <f>+R96+T96+V96+X96+P96</f>
        <v>0</v>
      </c>
      <c r="Z96" s="12"/>
      <c r="AA96" s="12"/>
      <c r="AB96" s="12"/>
      <c r="AC96" s="12"/>
      <c r="AD96" s="11"/>
      <c r="AE96" s="11"/>
      <c r="AF96" s="11"/>
      <c r="AG96" s="11"/>
      <c r="AH96" s="11"/>
      <c r="AI96" s="11"/>
      <c r="AJ96" s="10">
        <f>+AA96+AC96+AF96+AI96+AE96</f>
        <v>0</v>
      </c>
      <c r="AK96" s="10">
        <f>+N96+Y96+AJ96</f>
        <v>4.5</v>
      </c>
    </row>
    <row r="97" spans="1:37" ht="15">
      <c r="A97" s="1">
        <v>93</v>
      </c>
      <c r="B97" t="s">
        <v>183</v>
      </c>
      <c r="C97" t="s">
        <v>49</v>
      </c>
      <c r="D97" s="11"/>
      <c r="E97" s="11"/>
      <c r="F97" s="12"/>
      <c r="G97" s="12"/>
      <c r="H97" s="12"/>
      <c r="I97" s="12"/>
      <c r="J97" s="12"/>
      <c r="K97" s="12"/>
      <c r="L97" s="12"/>
      <c r="M97" s="12"/>
      <c r="N97" s="10">
        <f>+E97+G97+I97+K97+M97</f>
        <v>0</v>
      </c>
      <c r="O97" s="11"/>
      <c r="P97" s="11"/>
      <c r="Q97" s="11"/>
      <c r="R97" s="11"/>
      <c r="S97" s="12">
        <v>22</v>
      </c>
      <c r="T97" s="11">
        <f>+26-S97</f>
        <v>4</v>
      </c>
      <c r="U97" s="11"/>
      <c r="V97" s="11"/>
      <c r="W97" s="11"/>
      <c r="X97" s="11"/>
      <c r="Y97" s="10">
        <f>+R97+T97+V97+X97+P97</f>
        <v>4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0">
        <f>+AA97+AC97+AG97+AI97+AE97</f>
        <v>0</v>
      </c>
      <c r="AK97" s="10">
        <f>+N97+Y97+AJ97</f>
        <v>4</v>
      </c>
    </row>
    <row r="98" spans="1:45" ht="15">
      <c r="A98" s="1">
        <v>94</v>
      </c>
      <c r="B98" t="s">
        <v>184</v>
      </c>
      <c r="C98" t="s">
        <v>41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0">
        <f>+E98+G98+I98+K98+M98</f>
        <v>0</v>
      </c>
      <c r="O98" s="11"/>
      <c r="P98" s="11"/>
      <c r="Q98" s="11"/>
      <c r="R98" s="11"/>
      <c r="S98" s="12"/>
      <c r="T98" s="12"/>
      <c r="U98" s="12"/>
      <c r="V98" s="12"/>
      <c r="W98" s="12"/>
      <c r="X98" s="12"/>
      <c r="Y98" s="10">
        <f>+R98+T98+V98+X98+P98</f>
        <v>0</v>
      </c>
      <c r="Z98" s="11">
        <v>21</v>
      </c>
      <c r="AA98" s="11">
        <f>25-Z98</f>
        <v>4</v>
      </c>
      <c r="AB98" s="12"/>
      <c r="AC98" s="12"/>
      <c r="AD98" s="12"/>
      <c r="AE98" s="12"/>
      <c r="AF98" s="12"/>
      <c r="AG98" s="11"/>
      <c r="AH98" s="11"/>
      <c r="AI98" s="11"/>
      <c r="AJ98" s="10">
        <f>+AA98+AC98+AG98+AI98+AE98</f>
        <v>4</v>
      </c>
      <c r="AK98" s="10">
        <f>+N98+Y98+AJ98</f>
        <v>4</v>
      </c>
      <c r="AQ98" s="2"/>
      <c r="AR98" s="2"/>
      <c r="AS98" s="18"/>
    </row>
    <row r="99" spans="1:45" ht="15">
      <c r="A99" s="1">
        <v>95</v>
      </c>
      <c r="B99" t="s">
        <v>185</v>
      </c>
      <c r="C99" s="2" t="s">
        <v>180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0">
        <f>+E99+G99+I99+K99+M99</f>
        <v>0</v>
      </c>
      <c r="O99" s="11"/>
      <c r="P99" s="11"/>
      <c r="Q99" s="11"/>
      <c r="R99" s="12"/>
      <c r="S99" s="12"/>
      <c r="T99" s="12"/>
      <c r="U99" s="12"/>
      <c r="V99" s="11"/>
      <c r="W99" s="11"/>
      <c r="X99" s="11"/>
      <c r="Y99" s="10">
        <f>+R99+T99+V99+X99+P99</f>
        <v>0</v>
      </c>
      <c r="Z99" s="12"/>
      <c r="AA99" s="12"/>
      <c r="AB99" s="12"/>
      <c r="AC99" s="12"/>
      <c r="AD99" s="11">
        <v>24</v>
      </c>
      <c r="AE99" s="10">
        <f>+28-AD99</f>
        <v>4</v>
      </c>
      <c r="AF99" s="12"/>
      <c r="AG99" s="11"/>
      <c r="AH99" s="11"/>
      <c r="AI99" s="11"/>
      <c r="AJ99" s="10">
        <f>+AA99+AC99+AG99+AI99+AE99</f>
        <v>4</v>
      </c>
      <c r="AK99" s="10">
        <f>+N99+Y99+AJ99</f>
        <v>4</v>
      </c>
      <c r="AQ99" s="2"/>
      <c r="AR99" s="2"/>
      <c r="AS99" s="18"/>
    </row>
    <row r="100" spans="1:45" ht="15">
      <c r="A100" s="1">
        <v>96</v>
      </c>
      <c r="B100" t="s">
        <v>186</v>
      </c>
      <c r="C100" t="s">
        <v>76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>
        <f>+E100+G100+I100+K100+M100</f>
        <v>0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0">
        <f>+R100+T100+V100+X100+P100</f>
        <v>0</v>
      </c>
      <c r="Z100" s="11"/>
      <c r="AA100" s="11"/>
      <c r="AB100" s="11">
        <v>27.5</v>
      </c>
      <c r="AC100" s="12">
        <f>+30-AB100</f>
        <v>2.5</v>
      </c>
      <c r="AD100" s="11"/>
      <c r="AE100" s="11"/>
      <c r="AF100" s="11"/>
      <c r="AG100" s="11"/>
      <c r="AH100" s="11"/>
      <c r="AI100" s="11"/>
      <c r="AJ100" s="10">
        <f>+AA100+AC100+AG100+AI100+AE100</f>
        <v>2.5</v>
      </c>
      <c r="AK100" s="10">
        <f>+N100+Y100+AJ100</f>
        <v>2.5</v>
      </c>
      <c r="AQ100" s="2"/>
      <c r="AR100" s="2"/>
      <c r="AS100" s="19"/>
    </row>
    <row r="101" spans="1:45" ht="15">
      <c r="A101" s="1">
        <v>97</v>
      </c>
      <c r="B101" t="s">
        <v>187</v>
      </c>
      <c r="C101" t="s">
        <v>148</v>
      </c>
      <c r="D101" s="11"/>
      <c r="E101" s="11"/>
      <c r="F101" s="11"/>
      <c r="G101" s="11"/>
      <c r="H101" s="11"/>
      <c r="I101" s="11"/>
      <c r="J101" s="11"/>
      <c r="K101" s="11"/>
      <c r="L101" s="11">
        <v>14</v>
      </c>
      <c r="M101" s="10">
        <v>2</v>
      </c>
      <c r="N101" s="10">
        <f>+E101+G101+I101+K101+M101</f>
        <v>2</v>
      </c>
      <c r="O101" s="11"/>
      <c r="P101" s="11"/>
      <c r="Q101" s="11"/>
      <c r="R101" s="11"/>
      <c r="S101" s="11"/>
      <c r="T101" s="12"/>
      <c r="U101" s="12"/>
      <c r="V101" s="11"/>
      <c r="W101" s="11"/>
      <c r="X101" s="11"/>
      <c r="Y101" s="10">
        <f>+R101+T101+V101+X101+P101</f>
        <v>0</v>
      </c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0">
        <f>+AA101+AC101+AG101+AI101+AE101</f>
        <v>0</v>
      </c>
      <c r="AK101" s="10">
        <f>+N101+Y101+AJ101</f>
        <v>2</v>
      </c>
      <c r="AQ101" s="2"/>
      <c r="AR101" s="2"/>
      <c r="AS101" s="19"/>
    </row>
    <row r="102" spans="1:45" ht="15">
      <c r="A102" s="1">
        <v>98</v>
      </c>
      <c r="B102" s="2" t="s">
        <v>188</v>
      </c>
      <c r="C102" s="2" t="s">
        <v>189</v>
      </c>
      <c r="D102" s="11"/>
      <c r="E102" s="11"/>
      <c r="F102" s="11"/>
      <c r="G102" s="11"/>
      <c r="H102" s="11"/>
      <c r="I102" s="11"/>
      <c r="J102" s="11">
        <v>8</v>
      </c>
      <c r="K102" s="10">
        <f>+10-J102</f>
        <v>2</v>
      </c>
      <c r="L102" s="11"/>
      <c r="M102" s="11"/>
      <c r="N102" s="10">
        <f>+E102+G102+I102+K102+M102</f>
        <v>2</v>
      </c>
      <c r="O102" s="11"/>
      <c r="P102" s="11"/>
      <c r="Q102" s="11"/>
      <c r="R102" s="11"/>
      <c r="S102" s="11"/>
      <c r="T102" s="16"/>
      <c r="U102" s="12"/>
      <c r="V102" s="12"/>
      <c r="W102" s="12"/>
      <c r="X102" s="11"/>
      <c r="Y102" s="10">
        <f>+R102+T102+V102+X102+P102</f>
        <v>0</v>
      </c>
      <c r="Z102" s="12"/>
      <c r="AA102" s="12"/>
      <c r="AB102" s="12"/>
      <c r="AC102" s="12"/>
      <c r="AD102" s="12"/>
      <c r="AE102" s="12"/>
      <c r="AF102" s="12"/>
      <c r="AG102" s="11"/>
      <c r="AH102" s="11"/>
      <c r="AI102" s="11"/>
      <c r="AJ102" s="10">
        <f>+AA102+AC102+AG102+AI102+AE102</f>
        <v>0</v>
      </c>
      <c r="AK102" s="10">
        <f>+N102+Y102+AJ102</f>
        <v>2</v>
      </c>
      <c r="AQ102" s="2"/>
      <c r="AR102" s="2"/>
      <c r="AS102" s="19"/>
    </row>
    <row r="103" spans="1:45" ht="15">
      <c r="A103" s="1">
        <v>99</v>
      </c>
      <c r="B103" s="2" t="s">
        <v>190</v>
      </c>
      <c r="C103" s="2" t="s">
        <v>191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0">
        <f>+E103+G103+I103+K103+M103</f>
        <v>0</v>
      </c>
      <c r="O103" s="11"/>
      <c r="P103" s="11"/>
      <c r="Q103" s="11"/>
      <c r="R103" s="11"/>
      <c r="S103" s="11"/>
      <c r="T103" s="16"/>
      <c r="U103" s="12"/>
      <c r="V103" s="12"/>
      <c r="W103" s="12"/>
      <c r="X103" s="12"/>
      <c r="Y103" s="10">
        <f>+R103+T103+V103+X103+P103</f>
        <v>0</v>
      </c>
      <c r="Z103" s="12"/>
      <c r="AA103" s="12"/>
      <c r="AB103" s="12"/>
      <c r="AC103" s="12"/>
      <c r="AD103" s="12"/>
      <c r="AE103" s="12"/>
      <c r="AF103" s="12">
        <v>20</v>
      </c>
      <c r="AG103" s="11">
        <v>1</v>
      </c>
      <c r="AH103" s="11"/>
      <c r="AI103" s="11"/>
      <c r="AJ103" s="10">
        <f>+AA103+AC103+AG103+AI103+AE103</f>
        <v>1</v>
      </c>
      <c r="AK103" s="10">
        <f>+N103+Y103+AJ103</f>
        <v>1</v>
      </c>
      <c r="AQ103" s="2"/>
      <c r="AR103" s="2"/>
      <c r="AS103" s="19"/>
    </row>
    <row r="104" spans="4:45" ht="15"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0"/>
      <c r="O104" s="11"/>
      <c r="P104" s="11"/>
      <c r="Q104" s="11"/>
      <c r="R104" s="11"/>
      <c r="S104" s="11"/>
      <c r="T104" s="16"/>
      <c r="U104" s="12"/>
      <c r="V104" s="12"/>
      <c r="W104" s="12"/>
      <c r="X104" s="12"/>
      <c r="Y104" s="10"/>
      <c r="Z104" s="12"/>
      <c r="AA104" s="12"/>
      <c r="AB104" s="12"/>
      <c r="AC104" s="12"/>
      <c r="AD104" s="12"/>
      <c r="AE104" s="12"/>
      <c r="AF104" s="12"/>
      <c r="AG104" s="11"/>
      <c r="AH104" s="11"/>
      <c r="AI104" s="11"/>
      <c r="AJ104" s="10"/>
      <c r="AK104" s="10"/>
      <c r="AQ104" s="2"/>
      <c r="AR104" s="2"/>
      <c r="AS104" s="19"/>
    </row>
    <row r="105" spans="3:37" ht="12.75">
      <c r="C105" s="2" t="s">
        <v>192</v>
      </c>
      <c r="D105" s="20">
        <f>SUM(D5:D103)</f>
        <v>136</v>
      </c>
      <c r="E105" s="20">
        <f>SUM(E5:E103)</f>
        <v>136</v>
      </c>
      <c r="F105" s="20">
        <f>SUM(F5:F103)</f>
        <v>136</v>
      </c>
      <c r="G105" s="20">
        <f>SUM(G4:G103)</f>
        <v>136</v>
      </c>
      <c r="H105" s="20">
        <f>SUM(H4:H103)</f>
        <v>406</v>
      </c>
      <c r="I105" s="20">
        <f>SUM(I4:I103)</f>
        <v>406</v>
      </c>
      <c r="J105" s="20">
        <f>SUM(J4:J103)</f>
        <v>45</v>
      </c>
      <c r="K105" s="20">
        <f>SUM(K4:K103)</f>
        <v>45</v>
      </c>
      <c r="L105" s="20">
        <f>SUM(L4:L103)</f>
        <v>120</v>
      </c>
      <c r="M105" s="20">
        <f>SUM(M4:M103)</f>
        <v>120</v>
      </c>
      <c r="N105" s="20">
        <f>SUM(N4:N103)</f>
        <v>843</v>
      </c>
      <c r="O105" s="20">
        <f>SUM(O4:O103)</f>
        <v>120</v>
      </c>
      <c r="P105" s="20">
        <f>SUM(P4:P103)</f>
        <v>120</v>
      </c>
      <c r="Q105" s="20">
        <f>SUM(Q4:Q103)</f>
        <v>36</v>
      </c>
      <c r="R105" s="20">
        <f>SUM(R4:R103)</f>
        <v>36</v>
      </c>
      <c r="S105" s="20">
        <f>SUM(S4:S103)</f>
        <v>325</v>
      </c>
      <c r="T105" s="20">
        <f>SUM(T4:T103)</f>
        <v>325</v>
      </c>
      <c r="U105" s="20">
        <f>SUM(U4:U103)</f>
        <v>91</v>
      </c>
      <c r="V105" s="20">
        <f>SUM(V4:V103)</f>
        <v>91</v>
      </c>
      <c r="W105" s="20">
        <f>SUM(W4:W103)</f>
        <v>28</v>
      </c>
      <c r="X105" s="20">
        <f>SUM(X4:X103)</f>
        <v>28</v>
      </c>
      <c r="Y105" s="20">
        <f>SUM(Y4:Y103)</f>
        <v>600</v>
      </c>
      <c r="Z105" s="20">
        <f>SUM(Z4:Z103)</f>
        <v>300</v>
      </c>
      <c r="AA105" s="20">
        <f>SUM(AA4:AA103)</f>
        <v>300</v>
      </c>
      <c r="AB105" s="20">
        <f>SUM(AB4:AB103)</f>
        <v>435</v>
      </c>
      <c r="AC105" s="20">
        <f>SUM(AC4:AC103)</f>
        <v>435</v>
      </c>
      <c r="AD105" s="20">
        <f>SUM(AD4:AD103)</f>
        <v>378</v>
      </c>
      <c r="AE105" s="20">
        <f>SUM(AE4:AE103)</f>
        <v>386</v>
      </c>
      <c r="AF105" s="20">
        <f>SUM(AF4:AF103)</f>
        <v>210</v>
      </c>
      <c r="AG105" s="20">
        <f>SUM(AG4:AG103)</f>
        <v>218</v>
      </c>
      <c r="AH105" s="20">
        <f>SUM(AH4:AH103)</f>
        <v>903</v>
      </c>
      <c r="AI105" s="20">
        <f>SUM(AI4:AI103)</f>
        <v>903</v>
      </c>
      <c r="AJ105" s="20">
        <f>SUM(AJ4:AJ103)</f>
        <v>2242</v>
      </c>
      <c r="AK105" s="20">
        <f>SUM(AK5:AK103)</f>
        <v>3685</v>
      </c>
    </row>
    <row r="106" spans="20:24" ht="12.75">
      <c r="T106" s="14"/>
      <c r="U106" s="2"/>
      <c r="V106" s="2"/>
      <c r="W106" s="2"/>
      <c r="X106" s="2"/>
    </row>
    <row r="107" ht="12.75">
      <c r="X107" s="2"/>
    </row>
    <row r="108" spans="19:24" ht="12.75">
      <c r="S108" s="20"/>
      <c r="T108" s="20"/>
      <c r="U108" s="20"/>
      <c r="V108" s="20"/>
      <c r="W108" s="20"/>
      <c r="X108" s="2"/>
    </row>
    <row r="109" ht="12.75">
      <c r="X109" s="2"/>
    </row>
    <row r="110" ht="12.75">
      <c r="X110" s="2"/>
    </row>
    <row r="111" ht="12.75">
      <c r="X111" s="2"/>
    </row>
    <row r="112" ht="12.75">
      <c r="X112" s="2"/>
    </row>
    <row r="114" ht="12.75">
      <c r="X114" s="20"/>
    </row>
  </sheetData>
  <mergeCells count="18">
    <mergeCell ref="D1:N1"/>
    <mergeCell ref="O1:Y1"/>
    <mergeCell ref="Z1:AJ1"/>
    <mergeCell ref="D2:E2"/>
    <mergeCell ref="F2:G2"/>
    <mergeCell ref="H2:I2"/>
    <mergeCell ref="J2:K2"/>
    <mergeCell ref="L2:M2"/>
    <mergeCell ref="O2:P2"/>
    <mergeCell ref="Q2:R2"/>
    <mergeCell ref="S2:T2"/>
    <mergeCell ref="U2:V2"/>
    <mergeCell ref="W2:X2"/>
    <mergeCell ref="Z2:AA2"/>
    <mergeCell ref="AB2:AC2"/>
    <mergeCell ref="AD2:AE2"/>
    <mergeCell ref="AF2:AG2"/>
    <mergeCell ref="AH2:AI2"/>
  </mergeCells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8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80" zoomScaleNormal="80" workbookViewId="0" topLeftCell="A1">
      <selection activeCell="M14" sqref="M14"/>
    </sheetView>
  </sheetViews>
  <sheetFormatPr defaultColWidth="11.421875" defaultRowHeight="12.75"/>
  <cols>
    <col min="1" max="1" width="14.8515625" style="2" customWidth="1"/>
    <col min="2" max="2" width="11.421875" style="2" customWidth="1"/>
    <col min="3" max="3" width="6.421875" style="0" customWidth="1"/>
    <col min="4" max="4" width="6.00390625" style="0" customWidth="1"/>
    <col min="5" max="5" width="6.421875" style="0" customWidth="1"/>
    <col min="6" max="6" width="6.00390625" style="0" customWidth="1"/>
    <col min="7" max="7" width="6.421875" style="0" customWidth="1"/>
    <col min="8" max="8" width="6.00390625" style="0" customWidth="1"/>
    <col min="9" max="9" width="7.7109375" style="0" customWidth="1"/>
  </cols>
  <sheetData>
    <row r="1" spans="1:9" s="7" customFormat="1" ht="61.5" customHeight="1">
      <c r="A1" s="5"/>
      <c r="B1" s="5"/>
      <c r="C1" s="6" t="s">
        <v>193</v>
      </c>
      <c r="D1" s="6"/>
      <c r="E1" s="6" t="s">
        <v>194</v>
      </c>
      <c r="F1" s="6"/>
      <c r="G1" s="6" t="s">
        <v>195</v>
      </c>
      <c r="H1" s="6"/>
      <c r="I1" s="7" t="s">
        <v>9</v>
      </c>
    </row>
    <row r="2" spans="1:8" s="7" customFormat="1" ht="8.25" customHeight="1">
      <c r="A2" s="5"/>
      <c r="B2" s="5"/>
      <c r="C2" s="6"/>
      <c r="D2" s="6"/>
      <c r="E2" s="6"/>
      <c r="F2" s="6"/>
      <c r="G2" s="6"/>
      <c r="H2" s="6"/>
    </row>
    <row r="3" spans="1:9" ht="12.75">
      <c r="A3" s="2" t="s">
        <v>196</v>
      </c>
      <c r="B3" s="2" t="s">
        <v>21</v>
      </c>
      <c r="C3" t="s">
        <v>22</v>
      </c>
      <c r="D3" t="s">
        <v>23</v>
      </c>
      <c r="E3" t="s">
        <v>22</v>
      </c>
      <c r="F3" t="s">
        <v>23</v>
      </c>
      <c r="G3" t="s">
        <v>22</v>
      </c>
      <c r="H3" t="s">
        <v>23</v>
      </c>
      <c r="I3" t="s">
        <v>24</v>
      </c>
    </row>
    <row r="4" spans="1:9" ht="15">
      <c r="A4" s="2" t="s">
        <v>197</v>
      </c>
      <c r="B4" s="2" t="s">
        <v>198</v>
      </c>
      <c r="C4" s="17">
        <v>4</v>
      </c>
      <c r="D4" s="14">
        <f>17-C4</f>
        <v>13</v>
      </c>
      <c r="E4">
        <v>2</v>
      </c>
      <c r="F4">
        <v>6</v>
      </c>
      <c r="G4">
        <v>2</v>
      </c>
      <c r="H4" s="11">
        <f>+43-G4</f>
        <v>41</v>
      </c>
      <c r="I4" s="20">
        <f>+D4+F4+H4</f>
        <v>60</v>
      </c>
    </row>
    <row r="5" spans="1:9" ht="15">
      <c r="A5" t="s">
        <v>199</v>
      </c>
      <c r="B5" t="s">
        <v>200</v>
      </c>
      <c r="C5" s="2">
        <v>1</v>
      </c>
      <c r="D5" s="14">
        <f>17-C5</f>
        <v>16</v>
      </c>
      <c r="G5">
        <v>3</v>
      </c>
      <c r="H5" s="11">
        <f>+43-G5</f>
        <v>40</v>
      </c>
      <c r="I5" s="20">
        <f>+D5+F5+H5</f>
        <v>56</v>
      </c>
    </row>
    <row r="6" spans="1:9" ht="15">
      <c r="A6" s="2" t="s">
        <v>201</v>
      </c>
      <c r="B6" s="2" t="s">
        <v>202</v>
      </c>
      <c r="C6" s="17">
        <v>3</v>
      </c>
      <c r="D6" s="14">
        <f>17-C6</f>
        <v>14</v>
      </c>
      <c r="E6">
        <v>1</v>
      </c>
      <c r="F6">
        <v>7</v>
      </c>
      <c r="G6" s="11">
        <v>18</v>
      </c>
      <c r="H6" s="11">
        <f>+43-G6</f>
        <v>25</v>
      </c>
      <c r="I6" s="20">
        <f>+D6+F6+H6</f>
        <v>46</v>
      </c>
    </row>
    <row r="7" spans="1:9" ht="15">
      <c r="A7" t="s">
        <v>54</v>
      </c>
      <c r="B7" t="s">
        <v>55</v>
      </c>
      <c r="G7" s="9">
        <v>1</v>
      </c>
      <c r="H7" s="11">
        <f>+43-G7</f>
        <v>42</v>
      </c>
      <c r="I7" s="20">
        <f>+D7+F7+H7</f>
        <v>42</v>
      </c>
    </row>
    <row r="8" spans="1:9" ht="15">
      <c r="A8" t="s">
        <v>203</v>
      </c>
      <c r="B8" t="s">
        <v>74</v>
      </c>
      <c r="G8" s="11">
        <v>4</v>
      </c>
      <c r="H8" s="11">
        <f>+43-G8</f>
        <v>39</v>
      </c>
      <c r="I8" s="20">
        <f>+D8+F8+H8</f>
        <v>39</v>
      </c>
    </row>
    <row r="9" spans="1:9" ht="15">
      <c r="A9" t="s">
        <v>38</v>
      </c>
      <c r="B9" t="s">
        <v>39</v>
      </c>
      <c r="G9" s="11">
        <v>5</v>
      </c>
      <c r="H9" s="11">
        <f>+43-G9</f>
        <v>38</v>
      </c>
      <c r="I9" s="20">
        <f>+D9+F9+H9</f>
        <v>38</v>
      </c>
    </row>
    <row r="10" spans="1:9" ht="15">
      <c r="A10" t="s">
        <v>89</v>
      </c>
      <c r="B10" t="s">
        <v>204</v>
      </c>
      <c r="G10" s="11">
        <v>6</v>
      </c>
      <c r="H10" s="11">
        <f>+43-G10</f>
        <v>37</v>
      </c>
      <c r="I10" s="20">
        <f>+D10+F10+H10</f>
        <v>37</v>
      </c>
    </row>
    <row r="11" spans="1:9" ht="15">
      <c r="A11" t="s">
        <v>34</v>
      </c>
      <c r="B11" t="s">
        <v>35</v>
      </c>
      <c r="G11" s="11">
        <v>7</v>
      </c>
      <c r="H11" s="11">
        <f>+43-G11</f>
        <v>36</v>
      </c>
      <c r="I11" s="20">
        <f>+D11+F11+H11</f>
        <v>36</v>
      </c>
    </row>
    <row r="12" spans="1:9" ht="15">
      <c r="A12" t="s">
        <v>73</v>
      </c>
      <c r="B12" t="s">
        <v>74</v>
      </c>
      <c r="G12" s="11">
        <v>8</v>
      </c>
      <c r="H12" s="11">
        <f>+43-G12</f>
        <v>35</v>
      </c>
      <c r="I12" s="20">
        <f>+D12+F12+H12</f>
        <v>35</v>
      </c>
    </row>
    <row r="13" spans="1:9" ht="15">
      <c r="A13" t="s">
        <v>205</v>
      </c>
      <c r="B13" t="s">
        <v>206</v>
      </c>
      <c r="G13" s="11">
        <v>9</v>
      </c>
      <c r="H13" s="11">
        <f>+43-G13</f>
        <v>34</v>
      </c>
      <c r="I13" s="20">
        <f>+D13+F13+H13</f>
        <v>34</v>
      </c>
    </row>
    <row r="14" spans="1:9" ht="15">
      <c r="A14" t="s">
        <v>207</v>
      </c>
      <c r="B14" t="s">
        <v>208</v>
      </c>
      <c r="G14" s="11">
        <v>10</v>
      </c>
      <c r="H14" s="11">
        <f>+43-G14</f>
        <v>33</v>
      </c>
      <c r="I14" s="20">
        <f>+D14+F14+H14</f>
        <v>33</v>
      </c>
    </row>
    <row r="15" spans="1:9" ht="15">
      <c r="A15" t="s">
        <v>42</v>
      </c>
      <c r="B15" t="s">
        <v>43</v>
      </c>
      <c r="E15">
        <v>5</v>
      </c>
      <c r="F15">
        <v>3</v>
      </c>
      <c r="G15" s="11">
        <v>13</v>
      </c>
      <c r="H15" s="11">
        <f>+43-G15</f>
        <v>30</v>
      </c>
      <c r="I15" s="20">
        <f>+D15+F15+H15</f>
        <v>33</v>
      </c>
    </row>
    <row r="16" spans="1:9" ht="15">
      <c r="A16" t="s">
        <v>75</v>
      </c>
      <c r="B16" t="s">
        <v>76</v>
      </c>
      <c r="G16" s="11">
        <v>11</v>
      </c>
      <c r="H16" s="11">
        <f>+43-G16</f>
        <v>32</v>
      </c>
      <c r="I16" s="20">
        <f>+D16+F16+H16</f>
        <v>32</v>
      </c>
    </row>
    <row r="17" spans="1:9" ht="15">
      <c r="A17" t="s">
        <v>36</v>
      </c>
      <c r="B17" t="s">
        <v>37</v>
      </c>
      <c r="G17" s="11">
        <v>12</v>
      </c>
      <c r="H17" s="11">
        <f>+43-G17</f>
        <v>31</v>
      </c>
      <c r="I17" s="20">
        <f>+D17+F17+H17</f>
        <v>31</v>
      </c>
    </row>
    <row r="18" spans="1:9" ht="15">
      <c r="A18" t="s">
        <v>56</v>
      </c>
      <c r="B18" t="s">
        <v>57</v>
      </c>
      <c r="G18" s="11">
        <v>14</v>
      </c>
      <c r="H18" s="11">
        <f>+43-G18</f>
        <v>29</v>
      </c>
      <c r="I18" s="20">
        <f>+D18+F18+H18</f>
        <v>29</v>
      </c>
    </row>
    <row r="19" spans="1:9" ht="15">
      <c r="A19" t="s">
        <v>77</v>
      </c>
      <c r="B19" t="s">
        <v>78</v>
      </c>
      <c r="G19" s="11">
        <v>15</v>
      </c>
      <c r="H19" s="11">
        <f>+43-G19</f>
        <v>28</v>
      </c>
      <c r="I19" s="20">
        <f>+D19+F19+H19</f>
        <v>28</v>
      </c>
    </row>
    <row r="20" spans="1:9" ht="15">
      <c r="A20" t="s">
        <v>86</v>
      </c>
      <c r="B20" t="s">
        <v>67</v>
      </c>
      <c r="G20" s="11">
        <v>16</v>
      </c>
      <c r="H20" s="11">
        <f>+43-G20</f>
        <v>27</v>
      </c>
      <c r="I20" s="20">
        <f>+D20+F20+H20</f>
        <v>27</v>
      </c>
    </row>
    <row r="21" spans="1:9" ht="15">
      <c r="A21" t="s">
        <v>59</v>
      </c>
      <c r="B21" t="s">
        <v>35</v>
      </c>
      <c r="G21" s="11">
        <v>17</v>
      </c>
      <c r="H21" s="11">
        <f>+43-G21</f>
        <v>26</v>
      </c>
      <c r="I21" s="20">
        <f>+D21+F21+H21</f>
        <v>26</v>
      </c>
    </row>
    <row r="22" spans="1:9" ht="15">
      <c r="A22" t="s">
        <v>79</v>
      </c>
      <c r="B22" t="s">
        <v>209</v>
      </c>
      <c r="G22" s="11">
        <v>19</v>
      </c>
      <c r="H22" s="11">
        <f>+43-G22</f>
        <v>24</v>
      </c>
      <c r="I22" s="20">
        <f>+D22+F22+H22</f>
        <v>24</v>
      </c>
    </row>
    <row r="23" spans="1:9" ht="15">
      <c r="A23" t="s">
        <v>64</v>
      </c>
      <c r="B23" t="s">
        <v>65</v>
      </c>
      <c r="G23" s="11">
        <v>20</v>
      </c>
      <c r="H23" s="11">
        <f>+43-G23</f>
        <v>23</v>
      </c>
      <c r="I23" s="20">
        <f>+D23+F23+H23</f>
        <v>23</v>
      </c>
    </row>
    <row r="24" spans="1:9" ht="15">
      <c r="A24" t="s">
        <v>57</v>
      </c>
      <c r="B24" t="s">
        <v>210</v>
      </c>
      <c r="G24" s="11">
        <v>21</v>
      </c>
      <c r="H24" s="11">
        <f>+43-G24</f>
        <v>22</v>
      </c>
      <c r="I24" s="20">
        <f>+D24+F24+H24</f>
        <v>22</v>
      </c>
    </row>
    <row r="25" spans="1:9" ht="15">
      <c r="A25" t="s">
        <v>58</v>
      </c>
      <c r="B25" t="s">
        <v>35</v>
      </c>
      <c r="G25" s="11">
        <v>22</v>
      </c>
      <c r="H25" s="11">
        <f>+43-G25</f>
        <v>21</v>
      </c>
      <c r="I25" s="20">
        <f>+D25+F25+H25</f>
        <v>21</v>
      </c>
    </row>
    <row r="26" spans="1:9" ht="15">
      <c r="A26" t="s">
        <v>71</v>
      </c>
      <c r="B26" t="s">
        <v>72</v>
      </c>
      <c r="G26" s="11">
        <v>23</v>
      </c>
      <c r="H26" s="11">
        <f>+43-G26</f>
        <v>20</v>
      </c>
      <c r="I26" s="20">
        <f>+D26+F26+H26</f>
        <v>20</v>
      </c>
    </row>
    <row r="27" spans="1:9" ht="15">
      <c r="A27" t="s">
        <v>211</v>
      </c>
      <c r="B27" t="s">
        <v>212</v>
      </c>
      <c r="G27" s="11">
        <v>24</v>
      </c>
      <c r="H27" s="11">
        <f>+43-G27</f>
        <v>19</v>
      </c>
      <c r="I27" s="20">
        <f>+D27+F27+H27</f>
        <v>19</v>
      </c>
    </row>
    <row r="28" spans="1:9" ht="15">
      <c r="A28" t="s">
        <v>91</v>
      </c>
      <c r="B28" t="s">
        <v>34</v>
      </c>
      <c r="G28" s="11">
        <v>25</v>
      </c>
      <c r="H28" s="11">
        <f>+43-G28</f>
        <v>18</v>
      </c>
      <c r="I28" s="20">
        <f>+D28+F28+H28</f>
        <v>18</v>
      </c>
    </row>
    <row r="29" spans="1:9" ht="15">
      <c r="A29" s="2" t="s">
        <v>48</v>
      </c>
      <c r="B29" s="2" t="s">
        <v>49</v>
      </c>
      <c r="C29">
        <v>6</v>
      </c>
      <c r="D29" s="14">
        <f>17-C29</f>
        <v>11</v>
      </c>
      <c r="G29" s="11">
        <v>36.5</v>
      </c>
      <c r="H29" s="11">
        <f>+43-G29</f>
        <v>6.5</v>
      </c>
      <c r="I29" s="20">
        <f>+D29+F29+H29</f>
        <v>17.5</v>
      </c>
    </row>
    <row r="30" spans="1:9" ht="15">
      <c r="A30" t="s">
        <v>79</v>
      </c>
      <c r="B30" t="s">
        <v>80</v>
      </c>
      <c r="G30" s="11">
        <v>26</v>
      </c>
      <c r="H30" s="11">
        <f>+43-G30</f>
        <v>17</v>
      </c>
      <c r="I30" s="20">
        <f>+D30+F30+H30</f>
        <v>17</v>
      </c>
    </row>
    <row r="31" spans="1:9" ht="15">
      <c r="A31" t="s">
        <v>68</v>
      </c>
      <c r="B31" t="s">
        <v>69</v>
      </c>
      <c r="G31" s="11">
        <v>27</v>
      </c>
      <c r="H31" s="11">
        <f>+43-G31</f>
        <v>16</v>
      </c>
      <c r="I31" s="20">
        <f>+D31+F31+H31</f>
        <v>16</v>
      </c>
    </row>
    <row r="32" spans="1:9" ht="12.75">
      <c r="A32" s="2" t="s">
        <v>50</v>
      </c>
      <c r="B32" s="2" t="s">
        <v>51</v>
      </c>
      <c r="C32">
        <v>2</v>
      </c>
      <c r="D32" s="14">
        <f>17-C32</f>
        <v>15</v>
      </c>
      <c r="I32" s="20">
        <f>+D32+F32+H32</f>
        <v>15</v>
      </c>
    </row>
    <row r="33" spans="1:9" ht="15">
      <c r="A33" t="s">
        <v>40</v>
      </c>
      <c r="B33" t="s">
        <v>41</v>
      </c>
      <c r="G33" s="11">
        <v>28</v>
      </c>
      <c r="H33" s="11">
        <f>+43-G33</f>
        <v>15</v>
      </c>
      <c r="I33" s="20">
        <f>+D33+F33+H33</f>
        <v>15</v>
      </c>
    </row>
    <row r="34" spans="1:9" ht="15">
      <c r="A34" t="s">
        <v>32</v>
      </c>
      <c r="B34" t="s">
        <v>92</v>
      </c>
      <c r="G34" s="11">
        <v>29</v>
      </c>
      <c r="H34" s="11">
        <f>+43-G34</f>
        <v>14</v>
      </c>
      <c r="I34" s="20">
        <f>+D34+F34+H34</f>
        <v>14</v>
      </c>
    </row>
    <row r="35" spans="1:9" ht="15">
      <c r="A35" t="s">
        <v>213</v>
      </c>
      <c r="B35" t="s">
        <v>214</v>
      </c>
      <c r="G35" s="11">
        <v>30</v>
      </c>
      <c r="H35" s="11">
        <f>+43-G35</f>
        <v>13</v>
      </c>
      <c r="I35" s="20">
        <f>+D35+F35+H35</f>
        <v>13</v>
      </c>
    </row>
    <row r="36" spans="1:9" ht="12.75">
      <c r="A36" s="17" t="s">
        <v>215</v>
      </c>
      <c r="B36" s="17" t="s">
        <v>51</v>
      </c>
      <c r="C36" s="17">
        <v>5</v>
      </c>
      <c r="D36" s="14">
        <f>17-C36</f>
        <v>12</v>
      </c>
      <c r="H36" s="20"/>
      <c r="I36" s="20">
        <f>+D36+F36+H36</f>
        <v>12</v>
      </c>
    </row>
    <row r="37" spans="1:9" ht="15">
      <c r="A37" s="2" t="s">
        <v>46</v>
      </c>
      <c r="B37" s="2" t="s">
        <v>47</v>
      </c>
      <c r="C37">
        <v>15</v>
      </c>
      <c r="D37" s="14">
        <f>17-C37</f>
        <v>2</v>
      </c>
      <c r="E37">
        <v>6</v>
      </c>
      <c r="F37">
        <v>2</v>
      </c>
      <c r="G37" s="11">
        <v>36.5</v>
      </c>
      <c r="H37" s="11">
        <f>+43-G37</f>
        <v>6.5</v>
      </c>
      <c r="I37" s="20">
        <f>+D37+F37+H37</f>
        <v>10.5</v>
      </c>
    </row>
    <row r="38" spans="1:9" ht="15">
      <c r="A38" s="2" t="s">
        <v>134</v>
      </c>
      <c r="B38" s="2" t="s">
        <v>135</v>
      </c>
      <c r="C38">
        <v>13</v>
      </c>
      <c r="D38" s="14">
        <f>17-C38</f>
        <v>4</v>
      </c>
      <c r="G38" s="11">
        <v>36.5</v>
      </c>
      <c r="H38" s="11">
        <f>+43-G38</f>
        <v>6.5</v>
      </c>
      <c r="I38" s="20">
        <f>+D38+F38+H38</f>
        <v>10.5</v>
      </c>
    </row>
    <row r="39" spans="1:9" ht="12.75">
      <c r="A39" s="17" t="s">
        <v>113</v>
      </c>
      <c r="B39" s="17" t="s">
        <v>114</v>
      </c>
      <c r="C39" s="17">
        <v>7</v>
      </c>
      <c r="D39" s="14">
        <f>17-C39</f>
        <v>10</v>
      </c>
      <c r="I39" s="20">
        <f>+D39+F39+H39</f>
        <v>10</v>
      </c>
    </row>
    <row r="40" spans="1:9" ht="12.75">
      <c r="A40" s="2" t="s">
        <v>136</v>
      </c>
      <c r="B40" s="2" t="s">
        <v>49</v>
      </c>
      <c r="C40">
        <v>8</v>
      </c>
      <c r="D40" s="14">
        <f>17-C40</f>
        <v>9</v>
      </c>
      <c r="I40" s="20">
        <f>+D40+F40+H40</f>
        <v>9</v>
      </c>
    </row>
    <row r="41" spans="1:9" ht="12.75">
      <c r="A41" s="2" t="s">
        <v>62</v>
      </c>
      <c r="B41" s="2" t="s">
        <v>63</v>
      </c>
      <c r="C41" s="17">
        <v>9</v>
      </c>
      <c r="D41" s="14">
        <f>17-C41</f>
        <v>8</v>
      </c>
      <c r="H41" s="20"/>
      <c r="I41" s="20">
        <f>+D41+F41+H41</f>
        <v>8</v>
      </c>
    </row>
    <row r="42" spans="1:9" ht="15">
      <c r="A42" s="2" t="s">
        <v>216</v>
      </c>
      <c r="B42" s="2" t="s">
        <v>101</v>
      </c>
      <c r="E42">
        <v>7</v>
      </c>
      <c r="F42">
        <v>1</v>
      </c>
      <c r="G42" s="11">
        <v>36.5</v>
      </c>
      <c r="H42" s="11">
        <f>+43-G42</f>
        <v>6.5</v>
      </c>
      <c r="I42" s="20">
        <f>+D42+F42+H42</f>
        <v>7.5</v>
      </c>
    </row>
    <row r="43" spans="1:9" ht="12.75">
      <c r="A43" t="s">
        <v>121</v>
      </c>
      <c r="B43" t="s">
        <v>217</v>
      </c>
      <c r="C43">
        <v>10</v>
      </c>
      <c r="D43" s="14">
        <f>17-C43</f>
        <v>7</v>
      </c>
      <c r="H43" s="20"/>
      <c r="I43" s="20">
        <f>+D43+F43+H43</f>
        <v>7</v>
      </c>
    </row>
    <row r="44" spans="1:9" ht="15">
      <c r="A44" t="s">
        <v>140</v>
      </c>
      <c r="B44" t="s">
        <v>218</v>
      </c>
      <c r="G44" s="11">
        <v>36.5</v>
      </c>
      <c r="H44" s="11">
        <f>+43-G44</f>
        <v>6.5</v>
      </c>
      <c r="I44" s="20">
        <f>+D44+F44+H44</f>
        <v>6.5</v>
      </c>
    </row>
    <row r="45" spans="1:9" ht="15">
      <c r="A45" t="s">
        <v>66</v>
      </c>
      <c r="B45" t="s">
        <v>67</v>
      </c>
      <c r="G45" s="11">
        <v>36.5</v>
      </c>
      <c r="H45" s="11">
        <f>+43-G45</f>
        <v>6.5</v>
      </c>
      <c r="I45" s="20">
        <f>+D45+F45+H45</f>
        <v>6.5</v>
      </c>
    </row>
    <row r="46" spans="1:9" ht="15">
      <c r="A46" t="s">
        <v>219</v>
      </c>
      <c r="B46" t="s">
        <v>220</v>
      </c>
      <c r="G46" s="11">
        <v>36.5</v>
      </c>
      <c r="H46" s="11">
        <f>+43-G46</f>
        <v>6.5</v>
      </c>
      <c r="I46" s="20">
        <f>+D46+F46+H46</f>
        <v>6.5</v>
      </c>
    </row>
    <row r="47" spans="1:9" ht="15">
      <c r="A47" t="s">
        <v>83</v>
      </c>
      <c r="B47" t="s">
        <v>84</v>
      </c>
      <c r="G47" s="11">
        <v>36.5</v>
      </c>
      <c r="H47" s="11">
        <f>+43-G47</f>
        <v>6.5</v>
      </c>
      <c r="I47" s="20">
        <f>+D47+F47+H47</f>
        <v>6.5</v>
      </c>
    </row>
    <row r="48" spans="1:9" ht="15">
      <c r="A48" t="s">
        <v>156</v>
      </c>
      <c r="B48" t="s">
        <v>221</v>
      </c>
      <c r="G48" s="11">
        <v>36.5</v>
      </c>
      <c r="H48" s="11">
        <f>+43-G48</f>
        <v>6.5</v>
      </c>
      <c r="I48" s="20">
        <f>+D48+F48+H48</f>
        <v>6.5</v>
      </c>
    </row>
    <row r="49" spans="1:9" ht="15">
      <c r="A49" t="s">
        <v>222</v>
      </c>
      <c r="B49" t="s">
        <v>223</v>
      </c>
      <c r="G49" s="11">
        <v>36.5</v>
      </c>
      <c r="H49" s="11">
        <f>+43-G49</f>
        <v>6.5</v>
      </c>
      <c r="I49" s="20">
        <f>+D49+F49+H49</f>
        <v>6.5</v>
      </c>
    </row>
    <row r="50" spans="1:9" ht="15">
      <c r="A50" t="s">
        <v>85</v>
      </c>
      <c r="B50" t="s">
        <v>29</v>
      </c>
      <c r="G50" s="11">
        <v>36.5</v>
      </c>
      <c r="H50" s="11">
        <f>+43-G50</f>
        <v>6.5</v>
      </c>
      <c r="I50" s="20">
        <f>+D50+F50+H50</f>
        <v>6.5</v>
      </c>
    </row>
    <row r="51" spans="1:9" ht="15">
      <c r="A51" t="s">
        <v>158</v>
      </c>
      <c r="B51" t="s">
        <v>159</v>
      </c>
      <c r="G51" s="11">
        <v>36.5</v>
      </c>
      <c r="H51" s="11">
        <f>+43-G51</f>
        <v>6.5</v>
      </c>
      <c r="I51" s="20">
        <f>+D51+F51+H51</f>
        <v>6.5</v>
      </c>
    </row>
    <row r="52" spans="1:9" ht="12.75">
      <c r="A52" s="2" t="s">
        <v>136</v>
      </c>
      <c r="B52" s="2" t="s">
        <v>137</v>
      </c>
      <c r="C52" s="17">
        <v>11</v>
      </c>
      <c r="D52" s="14">
        <f>17-C52</f>
        <v>6</v>
      </c>
      <c r="I52" s="20">
        <f>+D52+F52+H52</f>
        <v>6</v>
      </c>
    </row>
    <row r="53" spans="1:9" ht="12.75">
      <c r="A53" s="2" t="s">
        <v>224</v>
      </c>
      <c r="B53" s="2" t="s">
        <v>225</v>
      </c>
      <c r="E53">
        <v>3</v>
      </c>
      <c r="F53">
        <v>5</v>
      </c>
      <c r="I53" s="20">
        <f>+D53+F53+H53</f>
        <v>5</v>
      </c>
    </row>
    <row r="54" spans="1:9" ht="12.75">
      <c r="A54" s="2" t="s">
        <v>98</v>
      </c>
      <c r="B54" s="2" t="s">
        <v>99</v>
      </c>
      <c r="C54" s="17">
        <v>12</v>
      </c>
      <c r="D54" s="14">
        <f>17-C54</f>
        <v>5</v>
      </c>
      <c r="I54" s="20">
        <f>+D54+F54+H54</f>
        <v>5</v>
      </c>
    </row>
    <row r="55" spans="1:9" ht="12.75">
      <c r="A55" t="s">
        <v>81</v>
      </c>
      <c r="B55" t="s">
        <v>82</v>
      </c>
      <c r="E55">
        <v>4</v>
      </c>
      <c r="F55">
        <v>4</v>
      </c>
      <c r="H55" s="20"/>
      <c r="I55" s="20">
        <f>+D55+F55+H55</f>
        <v>4</v>
      </c>
    </row>
    <row r="56" spans="1:9" ht="12.75">
      <c r="A56" s="2" t="s">
        <v>113</v>
      </c>
      <c r="B56" s="2" t="s">
        <v>137</v>
      </c>
      <c r="C56">
        <v>15</v>
      </c>
      <c r="D56" s="14">
        <f>17-C56</f>
        <v>2</v>
      </c>
      <c r="I56" s="20">
        <f>+D56+F56+H56</f>
        <v>2</v>
      </c>
    </row>
    <row r="57" spans="1:9" ht="12.75">
      <c r="A57" t="s">
        <v>102</v>
      </c>
      <c r="B57" s="17" t="s">
        <v>103</v>
      </c>
      <c r="C57">
        <v>15</v>
      </c>
      <c r="D57" s="14">
        <f>17-C57</f>
        <v>2</v>
      </c>
      <c r="H57" s="20"/>
      <c r="I57" s="20">
        <f>+D57+F57+H57</f>
        <v>2</v>
      </c>
    </row>
  </sheetData>
  <mergeCells count="3">
    <mergeCell ref="C1:D1"/>
    <mergeCell ref="E1:F1"/>
    <mergeCell ref="G1:H1"/>
  </mergeCells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="80" zoomScaleNormal="80" workbookViewId="0" topLeftCell="A1">
      <selection activeCell="Q13" sqref="Q13"/>
    </sheetView>
  </sheetViews>
  <sheetFormatPr defaultColWidth="11.421875" defaultRowHeight="12.75"/>
  <cols>
    <col min="1" max="1" width="3.57421875" style="1" customWidth="1"/>
    <col min="2" max="2" width="1.7109375" style="1" customWidth="1"/>
    <col min="3" max="3" width="13.421875" style="2" customWidth="1"/>
    <col min="4" max="4" width="13.140625" style="2" customWidth="1"/>
    <col min="5" max="5" width="7.00390625" style="19" customWidth="1"/>
    <col min="6" max="6" width="10.57421875" style="2" customWidth="1"/>
    <col min="7" max="7" width="6.00390625" style="19" customWidth="1"/>
    <col min="8" max="8" width="7.8515625" style="0" customWidth="1"/>
    <col min="9" max="9" width="10.57421875" style="18" customWidth="1"/>
    <col min="10" max="10" width="6.00390625" style="18" customWidth="1"/>
    <col min="11" max="11" width="7.00390625" style="18" customWidth="1"/>
    <col min="12" max="12" width="7.421875" style="19" customWidth="1"/>
    <col min="13" max="13" width="6.8515625" style="19" customWidth="1"/>
    <col min="14" max="14" width="10.7109375" style="21" customWidth="1"/>
  </cols>
  <sheetData>
    <row r="1" spans="1:14" s="7" customFormat="1" ht="17.25" customHeight="1">
      <c r="A1" s="1"/>
      <c r="B1" s="1"/>
      <c r="C1" s="2"/>
      <c r="D1" s="2"/>
      <c r="E1" s="22" t="s">
        <v>226</v>
      </c>
      <c r="F1" s="22"/>
      <c r="G1" s="22"/>
      <c r="H1" s="8" t="s">
        <v>227</v>
      </c>
      <c r="I1" s="8" t="s">
        <v>228</v>
      </c>
      <c r="J1" s="8"/>
      <c r="K1" s="23" t="s">
        <v>229</v>
      </c>
      <c r="L1" s="23"/>
      <c r="M1" s="23"/>
      <c r="N1" s="24"/>
    </row>
    <row r="2" spans="1:14" s="7" customFormat="1" ht="8.25" customHeight="1">
      <c r="A2" s="1"/>
      <c r="B2" s="1"/>
      <c r="C2" s="2"/>
      <c r="D2" s="2"/>
      <c r="E2" s="19"/>
      <c r="F2" s="2"/>
      <c r="G2" s="19"/>
      <c r="H2" s="8"/>
      <c r="I2" s="8"/>
      <c r="J2" s="8"/>
      <c r="K2" s="25"/>
      <c r="L2" s="26"/>
      <c r="M2" s="26"/>
      <c r="N2" s="24"/>
    </row>
    <row r="3" spans="1:15" ht="16.5">
      <c r="A3" s="1" t="s">
        <v>230</v>
      </c>
      <c r="C3" s="2" t="s">
        <v>196</v>
      </c>
      <c r="D3" s="2" t="s">
        <v>21</v>
      </c>
      <c r="E3" s="19" t="s">
        <v>231</v>
      </c>
      <c r="F3" s="2" t="s">
        <v>22</v>
      </c>
      <c r="G3" s="19" t="s">
        <v>23</v>
      </c>
      <c r="H3" s="2" t="s">
        <v>231</v>
      </c>
      <c r="I3" s="18" t="s">
        <v>232</v>
      </c>
      <c r="J3" s="18" t="s">
        <v>23</v>
      </c>
      <c r="K3" s="19" t="s">
        <v>231</v>
      </c>
      <c r="L3" s="19" t="s">
        <v>22</v>
      </c>
      <c r="M3" s="19" t="s">
        <v>23</v>
      </c>
      <c r="N3" s="21" t="s">
        <v>24</v>
      </c>
      <c r="O3" t="s">
        <v>231</v>
      </c>
    </row>
    <row r="4" spans="1:15" ht="16.5">
      <c r="A4" s="1">
        <v>1</v>
      </c>
      <c r="C4" t="s">
        <v>26</v>
      </c>
      <c r="D4" t="s">
        <v>27</v>
      </c>
      <c r="E4" s="19">
        <v>1160</v>
      </c>
      <c r="F4" s="19">
        <v>6</v>
      </c>
      <c r="G4" s="27">
        <f>14-F4</f>
        <v>8</v>
      </c>
      <c r="H4" s="16">
        <v>8540</v>
      </c>
      <c r="I4" s="28">
        <v>3</v>
      </c>
      <c r="J4" s="28">
        <f>+21-I4</f>
        <v>18</v>
      </c>
      <c r="K4" s="18">
        <v>1870</v>
      </c>
      <c r="L4" s="29">
        <v>1</v>
      </c>
      <c r="M4" s="27">
        <f>16-L4</f>
        <v>15</v>
      </c>
      <c r="N4" s="21">
        <f>+M4+J4+G4</f>
        <v>41</v>
      </c>
      <c r="O4" s="30">
        <f>+E4+H4+K4</f>
        <v>11570</v>
      </c>
    </row>
    <row r="5" spans="1:15" ht="16.5">
      <c r="A5" s="1">
        <v>2</v>
      </c>
      <c r="C5" t="s">
        <v>94</v>
      </c>
      <c r="D5" t="s">
        <v>95</v>
      </c>
      <c r="E5" s="19">
        <v>1190</v>
      </c>
      <c r="F5" s="18">
        <v>5</v>
      </c>
      <c r="G5" s="27">
        <f>14-F5</f>
        <v>9</v>
      </c>
      <c r="H5" s="16">
        <v>5700</v>
      </c>
      <c r="I5" s="28">
        <v>4</v>
      </c>
      <c r="J5" s="28">
        <f>+21-I5</f>
        <v>17</v>
      </c>
      <c r="L5" s="18"/>
      <c r="M5" s="18"/>
      <c r="N5" s="21">
        <f>+M5+J5+G5</f>
        <v>26</v>
      </c>
      <c r="O5" s="30">
        <f>+E5+H5+K5</f>
        <v>6890</v>
      </c>
    </row>
    <row r="6" spans="1:15" ht="16.5">
      <c r="A6" s="1">
        <v>3</v>
      </c>
      <c r="C6" t="s">
        <v>233</v>
      </c>
      <c r="D6" t="s">
        <v>234</v>
      </c>
      <c r="E6" s="19">
        <v>20</v>
      </c>
      <c r="F6" s="18">
        <v>11</v>
      </c>
      <c r="G6" s="27">
        <f>14-F6</f>
        <v>3</v>
      </c>
      <c r="H6" s="10">
        <v>2010</v>
      </c>
      <c r="I6" s="28">
        <v>11</v>
      </c>
      <c r="J6" s="28">
        <f>+21-I6</f>
        <v>10</v>
      </c>
      <c r="K6" s="18">
        <v>1070</v>
      </c>
      <c r="L6" s="18">
        <v>4</v>
      </c>
      <c r="M6" s="27">
        <f>16-L6</f>
        <v>12</v>
      </c>
      <c r="N6" s="21">
        <f>+M6+J6+G6</f>
        <v>25</v>
      </c>
      <c r="O6" s="30">
        <f>+E6+H6+K6</f>
        <v>3100</v>
      </c>
    </row>
    <row r="7" spans="1:15" ht="16.5">
      <c r="A7" s="1">
        <v>4</v>
      </c>
      <c r="C7" t="s">
        <v>235</v>
      </c>
      <c r="D7" t="s">
        <v>31</v>
      </c>
      <c r="E7" s="18"/>
      <c r="F7"/>
      <c r="G7" s="18"/>
      <c r="H7" s="10">
        <v>3950</v>
      </c>
      <c r="I7" s="28">
        <v>6</v>
      </c>
      <c r="J7" s="28">
        <f>+21-I7</f>
        <v>15</v>
      </c>
      <c r="K7" s="18">
        <v>860</v>
      </c>
      <c r="L7" s="18">
        <v>7</v>
      </c>
      <c r="M7" s="27">
        <f>16-L7</f>
        <v>9</v>
      </c>
      <c r="N7" s="21">
        <f>+M7+J7+G7</f>
        <v>24</v>
      </c>
      <c r="O7" s="30">
        <f>+E7+H7+K7</f>
        <v>4810</v>
      </c>
    </row>
    <row r="8" spans="1:15" ht="16.5">
      <c r="A8" s="1">
        <v>5</v>
      </c>
      <c r="C8" t="s">
        <v>42</v>
      </c>
      <c r="D8" t="s">
        <v>43</v>
      </c>
      <c r="E8" s="19">
        <v>1470</v>
      </c>
      <c r="F8" s="19">
        <v>4</v>
      </c>
      <c r="G8" s="27">
        <f>14-F8</f>
        <v>10</v>
      </c>
      <c r="H8" s="10">
        <v>2740</v>
      </c>
      <c r="I8" s="28">
        <v>8</v>
      </c>
      <c r="J8" s="28">
        <f>+21-I8</f>
        <v>13</v>
      </c>
      <c r="L8" s="18"/>
      <c r="M8" s="18"/>
      <c r="N8" s="21">
        <f>+M8+J8+G8</f>
        <v>23</v>
      </c>
      <c r="O8" s="30">
        <f>+E8+H8+K8</f>
        <v>4210</v>
      </c>
    </row>
    <row r="9" spans="1:15" ht="16.5">
      <c r="A9" s="1">
        <v>6</v>
      </c>
      <c r="C9" t="s">
        <v>38</v>
      </c>
      <c r="D9" t="s">
        <v>39</v>
      </c>
      <c r="E9" s="18"/>
      <c r="F9"/>
      <c r="G9" s="18"/>
      <c r="H9" s="31">
        <v>15040</v>
      </c>
      <c r="I9" s="32">
        <v>1</v>
      </c>
      <c r="J9" s="28">
        <f>+21-I9</f>
        <v>20</v>
      </c>
      <c r="L9" s="18"/>
      <c r="M9" s="18"/>
      <c r="N9" s="21">
        <f>+M9+J9+G9</f>
        <v>20</v>
      </c>
      <c r="O9" s="30">
        <f>+E9+H9+K9</f>
        <v>15040</v>
      </c>
    </row>
    <row r="10" spans="1:15" ht="16.5">
      <c r="A10" s="1">
        <v>7</v>
      </c>
      <c r="C10" t="s">
        <v>56</v>
      </c>
      <c r="D10" t="s">
        <v>57</v>
      </c>
      <c r="E10" s="18"/>
      <c r="F10"/>
      <c r="G10" s="18"/>
      <c r="H10" s="11">
        <v>12240</v>
      </c>
      <c r="I10" s="28">
        <v>2</v>
      </c>
      <c r="J10" s="28">
        <f>+21-I10</f>
        <v>19</v>
      </c>
      <c r="L10" s="18"/>
      <c r="M10" s="18"/>
      <c r="N10" s="21">
        <f>+M10+J10+G10</f>
        <v>19</v>
      </c>
      <c r="O10" s="30">
        <f>+E10+H10+K10</f>
        <v>12240</v>
      </c>
    </row>
    <row r="11" spans="1:15" ht="16.5">
      <c r="A11" s="1">
        <v>8</v>
      </c>
      <c r="C11" t="s">
        <v>30</v>
      </c>
      <c r="D11" t="s">
        <v>31</v>
      </c>
      <c r="E11" s="19">
        <v>230</v>
      </c>
      <c r="F11" s="18">
        <v>9</v>
      </c>
      <c r="G11" s="27">
        <f>14-F11</f>
        <v>5</v>
      </c>
      <c r="H11" s="10">
        <v>3520</v>
      </c>
      <c r="I11" s="28">
        <v>7</v>
      </c>
      <c r="J11" s="28">
        <f>+21-I11</f>
        <v>14</v>
      </c>
      <c r="L11" s="18"/>
      <c r="M11" s="18"/>
      <c r="N11" s="21">
        <f>+M11+J11+G11</f>
        <v>19</v>
      </c>
      <c r="O11" s="30">
        <f>+E11+H11+K11</f>
        <v>3750</v>
      </c>
    </row>
    <row r="12" spans="1:15" ht="16.5">
      <c r="A12" s="1">
        <v>9</v>
      </c>
      <c r="C12" t="s">
        <v>34</v>
      </c>
      <c r="D12" t="s">
        <v>35</v>
      </c>
      <c r="E12" s="18"/>
      <c r="F12"/>
      <c r="G12" s="18"/>
      <c r="H12" s="10">
        <v>4150</v>
      </c>
      <c r="I12" s="28">
        <v>5</v>
      </c>
      <c r="J12" s="28">
        <f>+21-I12</f>
        <v>16</v>
      </c>
      <c r="L12" s="18"/>
      <c r="M12" s="18"/>
      <c r="N12" s="21">
        <f>+M12+J12+G12</f>
        <v>16</v>
      </c>
      <c r="O12" s="30">
        <f>+E12+H12+K12</f>
        <v>4150</v>
      </c>
    </row>
    <row r="13" spans="1:15" ht="16.5">
      <c r="A13" s="1">
        <v>10</v>
      </c>
      <c r="C13" s="2" t="s">
        <v>50</v>
      </c>
      <c r="D13" s="2" t="s">
        <v>51</v>
      </c>
      <c r="H13" s="11"/>
      <c r="I13" s="28"/>
      <c r="J13" s="33"/>
      <c r="K13" s="27">
        <v>1750</v>
      </c>
      <c r="L13" s="18">
        <v>2</v>
      </c>
      <c r="M13" s="27">
        <f>16-L13</f>
        <v>14</v>
      </c>
      <c r="N13" s="21">
        <f>+M13+J13+G13</f>
        <v>14</v>
      </c>
      <c r="O13" s="30">
        <f>+E13+H13+K13</f>
        <v>1750</v>
      </c>
    </row>
    <row r="14" spans="1:15" ht="16.5">
      <c r="A14" s="1">
        <v>11</v>
      </c>
      <c r="C14" s="2" t="s">
        <v>147</v>
      </c>
      <c r="D14" s="2" t="s">
        <v>236</v>
      </c>
      <c r="E14" s="29">
        <v>7740</v>
      </c>
      <c r="F14" s="29">
        <v>1</v>
      </c>
      <c r="G14" s="27">
        <f>14-F14</f>
        <v>13</v>
      </c>
      <c r="H14" s="10"/>
      <c r="I14" s="28"/>
      <c r="J14" s="28"/>
      <c r="N14" s="21">
        <f>+M14+J14+G14</f>
        <v>13</v>
      </c>
      <c r="O14" s="30">
        <f>+E14+H14+K14</f>
        <v>7740</v>
      </c>
    </row>
    <row r="15" spans="1:15" ht="16.5">
      <c r="A15" s="1">
        <v>12</v>
      </c>
      <c r="C15" t="s">
        <v>59</v>
      </c>
      <c r="D15" t="s">
        <v>35</v>
      </c>
      <c r="E15" s="19">
        <v>690</v>
      </c>
      <c r="F15" s="18">
        <v>7</v>
      </c>
      <c r="G15" s="27">
        <f>14-F15</f>
        <v>7</v>
      </c>
      <c r="H15" s="16">
        <v>1250</v>
      </c>
      <c r="I15" s="28">
        <v>15</v>
      </c>
      <c r="J15" s="28">
        <f>+21-I15</f>
        <v>6</v>
      </c>
      <c r="L15" s="18"/>
      <c r="M15" s="18"/>
      <c r="N15" s="21">
        <f>+M15+J15+G15</f>
        <v>13</v>
      </c>
      <c r="O15" s="30">
        <f>+E15+H15+K15</f>
        <v>1940</v>
      </c>
    </row>
    <row r="16" spans="1:15" ht="16.5">
      <c r="A16" s="1">
        <v>13</v>
      </c>
      <c r="C16" t="s">
        <v>130</v>
      </c>
      <c r="D16" t="s">
        <v>131</v>
      </c>
      <c r="E16" s="18"/>
      <c r="F16"/>
      <c r="G16" s="18"/>
      <c r="H16" s="10"/>
      <c r="I16" s="28"/>
      <c r="J16" s="34"/>
      <c r="K16" s="18">
        <v>1130</v>
      </c>
      <c r="L16" s="18">
        <v>3</v>
      </c>
      <c r="M16" s="27">
        <f>16-L16</f>
        <v>13</v>
      </c>
      <c r="N16" s="21">
        <f>+M16+J16+G16</f>
        <v>13</v>
      </c>
      <c r="O16" s="30">
        <f>+E16+H16+K16</f>
        <v>1130</v>
      </c>
    </row>
    <row r="17" spans="1:15" ht="16.5">
      <c r="A17" s="1">
        <v>14</v>
      </c>
      <c r="C17" t="s">
        <v>81</v>
      </c>
      <c r="D17" t="s">
        <v>82</v>
      </c>
      <c r="E17" s="18"/>
      <c r="F17"/>
      <c r="G17" s="18"/>
      <c r="H17" s="10">
        <v>2600</v>
      </c>
      <c r="I17" s="28">
        <v>9</v>
      </c>
      <c r="J17" s="28">
        <f>+21-I17</f>
        <v>12</v>
      </c>
      <c r="L17" s="18"/>
      <c r="M17" s="18"/>
      <c r="N17" s="21">
        <f>+M17+J17+G17</f>
        <v>12</v>
      </c>
      <c r="O17" s="30">
        <f>+E17+H17+K17</f>
        <v>2600</v>
      </c>
    </row>
    <row r="18" spans="1:15" ht="16.5">
      <c r="A18" s="1">
        <v>15</v>
      </c>
      <c r="C18" t="s">
        <v>183</v>
      </c>
      <c r="D18" t="s">
        <v>49</v>
      </c>
      <c r="E18" s="19">
        <v>1900</v>
      </c>
      <c r="F18" s="19">
        <v>2</v>
      </c>
      <c r="G18" s="27">
        <f>14-F18</f>
        <v>12</v>
      </c>
      <c r="H18" s="10"/>
      <c r="I18" s="28"/>
      <c r="J18" s="28"/>
      <c r="N18" s="21">
        <f>+M18+J18+G18</f>
        <v>12</v>
      </c>
      <c r="O18" s="30">
        <f>+E18+H18+K18</f>
        <v>1900</v>
      </c>
    </row>
    <row r="19" spans="1:15" ht="16.5">
      <c r="A19" s="1">
        <v>16</v>
      </c>
      <c r="C19" t="s">
        <v>28</v>
      </c>
      <c r="D19" t="s">
        <v>29</v>
      </c>
      <c r="E19" s="19">
        <v>0</v>
      </c>
      <c r="F19" s="19">
        <v>12</v>
      </c>
      <c r="G19" s="27">
        <f>14-F19</f>
        <v>2</v>
      </c>
      <c r="H19" s="10">
        <v>250</v>
      </c>
      <c r="I19" s="28">
        <v>18</v>
      </c>
      <c r="J19" s="28">
        <f>+21-I19</f>
        <v>3</v>
      </c>
      <c r="K19" s="18">
        <v>680</v>
      </c>
      <c r="L19" s="18">
        <v>9</v>
      </c>
      <c r="M19" s="27">
        <f>16-L19</f>
        <v>7</v>
      </c>
      <c r="N19" s="21">
        <f>+M19+J19+G19</f>
        <v>12</v>
      </c>
      <c r="O19" s="30">
        <f>+E19+H19+K19</f>
        <v>930</v>
      </c>
    </row>
    <row r="20" spans="1:15" ht="16.5">
      <c r="A20" s="1">
        <v>17</v>
      </c>
      <c r="C20" t="s">
        <v>83</v>
      </c>
      <c r="D20" t="s">
        <v>84</v>
      </c>
      <c r="E20" s="18"/>
      <c r="F20"/>
      <c r="G20" s="18"/>
      <c r="H20" s="10">
        <v>2340</v>
      </c>
      <c r="I20" s="28">
        <v>10</v>
      </c>
      <c r="J20" s="28">
        <f>+21-I20</f>
        <v>11</v>
      </c>
      <c r="L20" s="18"/>
      <c r="M20" s="18"/>
      <c r="N20" s="21">
        <f>+M20+J20+G20</f>
        <v>11</v>
      </c>
      <c r="O20" s="30">
        <f>+E20+H20+K20</f>
        <v>2340</v>
      </c>
    </row>
    <row r="21" spans="1:15" ht="16.5">
      <c r="A21" s="1">
        <v>18</v>
      </c>
      <c r="C21" t="s">
        <v>32</v>
      </c>
      <c r="D21" t="s">
        <v>33</v>
      </c>
      <c r="E21" s="19">
        <v>170</v>
      </c>
      <c r="F21" s="19">
        <v>10</v>
      </c>
      <c r="G21" s="27">
        <f>14-F21</f>
        <v>4</v>
      </c>
      <c r="H21" s="11">
        <v>1460</v>
      </c>
      <c r="I21" s="28">
        <v>14</v>
      </c>
      <c r="J21" s="28">
        <f>+21-I21</f>
        <v>7</v>
      </c>
      <c r="L21" s="18"/>
      <c r="M21" s="18"/>
      <c r="N21" s="21">
        <f>+M21+J21+G21</f>
        <v>11</v>
      </c>
      <c r="O21" s="30">
        <f>+E21+H21+K21</f>
        <v>1630</v>
      </c>
    </row>
    <row r="22" spans="1:15" ht="16.5">
      <c r="A22" s="1">
        <v>19</v>
      </c>
      <c r="C22" s="2" t="s">
        <v>152</v>
      </c>
      <c r="D22" s="2" t="s">
        <v>153</v>
      </c>
      <c r="E22" s="18">
        <v>1470</v>
      </c>
      <c r="F22" s="18">
        <v>3</v>
      </c>
      <c r="G22" s="27">
        <f>14-F22</f>
        <v>11</v>
      </c>
      <c r="H22" s="11"/>
      <c r="I22" s="28"/>
      <c r="J22" s="28"/>
      <c r="L22" s="18"/>
      <c r="M22" s="18"/>
      <c r="N22" s="21">
        <f>+M22+J22+G22</f>
        <v>11</v>
      </c>
      <c r="O22" s="30">
        <f>+E22+H22+K22</f>
        <v>1470</v>
      </c>
    </row>
    <row r="23" spans="1:15" ht="16.5">
      <c r="A23" s="1">
        <v>20</v>
      </c>
      <c r="C23" t="s">
        <v>106</v>
      </c>
      <c r="D23" t="s">
        <v>107</v>
      </c>
      <c r="E23" s="18"/>
      <c r="F23"/>
      <c r="G23" s="18"/>
      <c r="H23" s="16"/>
      <c r="I23" s="33"/>
      <c r="J23" s="33"/>
      <c r="K23" s="18">
        <v>940</v>
      </c>
      <c r="L23" s="18">
        <v>5</v>
      </c>
      <c r="M23" s="27">
        <f>16-L23</f>
        <v>11</v>
      </c>
      <c r="N23" s="21">
        <f>+M23+J23+G23</f>
        <v>11</v>
      </c>
      <c r="O23" s="30">
        <f>+E23+H23+K23</f>
        <v>940</v>
      </c>
    </row>
    <row r="24" spans="1:15" ht="16.5">
      <c r="A24" s="1">
        <v>21</v>
      </c>
      <c r="C24" t="s">
        <v>100</v>
      </c>
      <c r="D24" t="s">
        <v>101</v>
      </c>
      <c r="E24" s="18"/>
      <c r="F24"/>
      <c r="G24" s="18"/>
      <c r="H24" s="10"/>
      <c r="I24" s="28"/>
      <c r="J24" s="33"/>
      <c r="K24" s="18">
        <v>930</v>
      </c>
      <c r="L24" s="18">
        <v>6</v>
      </c>
      <c r="M24" s="27">
        <f>16-L24</f>
        <v>10</v>
      </c>
      <c r="N24" s="21">
        <f>+M24+J24+G24</f>
        <v>10</v>
      </c>
      <c r="O24" s="30">
        <f>+E24+H24+K24</f>
        <v>930</v>
      </c>
    </row>
    <row r="25" spans="1:15" ht="16.5">
      <c r="A25" s="1">
        <v>22</v>
      </c>
      <c r="C25" t="s">
        <v>85</v>
      </c>
      <c r="D25" t="s">
        <v>29</v>
      </c>
      <c r="E25" s="18"/>
      <c r="F25"/>
      <c r="G25" s="18"/>
      <c r="H25" s="16">
        <v>1780</v>
      </c>
      <c r="I25" s="28">
        <v>12</v>
      </c>
      <c r="J25" s="28">
        <f>+21-I25</f>
        <v>9</v>
      </c>
      <c r="L25" s="18"/>
      <c r="M25" s="18"/>
      <c r="N25" s="21">
        <f>+M25+J25+G25</f>
        <v>9</v>
      </c>
      <c r="O25" s="30">
        <f>+E25+H25+K25</f>
        <v>1780</v>
      </c>
    </row>
    <row r="26" spans="1:15" ht="16.5">
      <c r="A26" s="1">
        <v>23</v>
      </c>
      <c r="C26" t="s">
        <v>64</v>
      </c>
      <c r="D26" t="s">
        <v>65</v>
      </c>
      <c r="E26" s="18"/>
      <c r="F26"/>
      <c r="G26" s="18"/>
      <c r="H26" s="10">
        <v>1550</v>
      </c>
      <c r="I26" s="28">
        <v>13</v>
      </c>
      <c r="J26" s="28">
        <f>+21-I26</f>
        <v>8</v>
      </c>
      <c r="L26" s="18"/>
      <c r="M26" s="18"/>
      <c r="N26" s="21">
        <f>+M26+J26+G26</f>
        <v>8</v>
      </c>
      <c r="O26" s="30">
        <f>+E26+H26+K26</f>
        <v>1550</v>
      </c>
    </row>
    <row r="27" spans="1:15" ht="16.5">
      <c r="A27" s="1">
        <v>24</v>
      </c>
      <c r="C27" s="2" t="s">
        <v>96</v>
      </c>
      <c r="D27" s="2" t="s">
        <v>97</v>
      </c>
      <c r="H27" s="10"/>
      <c r="I27" s="28"/>
      <c r="J27" s="33"/>
      <c r="K27" s="18">
        <v>840</v>
      </c>
      <c r="L27" s="18">
        <v>8</v>
      </c>
      <c r="M27" s="27">
        <f>16-L27</f>
        <v>8</v>
      </c>
      <c r="N27" s="21">
        <f>+M27+J27+G27</f>
        <v>8</v>
      </c>
      <c r="O27" s="30">
        <f>+E27+H27+K27</f>
        <v>840</v>
      </c>
    </row>
    <row r="28" spans="1:15" ht="16.5">
      <c r="A28" s="1">
        <v>25</v>
      </c>
      <c r="C28" t="s">
        <v>125</v>
      </c>
      <c r="D28" t="s">
        <v>126</v>
      </c>
      <c r="E28" s="18"/>
      <c r="F28"/>
      <c r="G28" s="18"/>
      <c r="H28" s="10"/>
      <c r="I28" s="28"/>
      <c r="J28" s="34"/>
      <c r="K28" s="18">
        <v>670</v>
      </c>
      <c r="L28" s="18">
        <v>10</v>
      </c>
      <c r="M28" s="27">
        <f>16-L28</f>
        <v>6</v>
      </c>
      <c r="N28" s="21">
        <f>+M28+J28+G28</f>
        <v>6</v>
      </c>
      <c r="O28" s="30">
        <f>+E28+H28+K28</f>
        <v>670</v>
      </c>
    </row>
    <row r="29" spans="1:15" ht="16.5">
      <c r="A29" s="1">
        <v>26</v>
      </c>
      <c r="C29" s="2" t="s">
        <v>176</v>
      </c>
      <c r="D29" s="2" t="s">
        <v>177</v>
      </c>
      <c r="E29" s="35">
        <v>490</v>
      </c>
      <c r="F29" s="19">
        <v>8</v>
      </c>
      <c r="G29" s="27">
        <f>14-F29</f>
        <v>6</v>
      </c>
      <c r="H29" s="10"/>
      <c r="I29" s="28"/>
      <c r="J29" s="28"/>
      <c r="N29" s="21">
        <f>+M29+J29+G29</f>
        <v>6</v>
      </c>
      <c r="O29" s="30">
        <f>+E29+H29+K29</f>
        <v>490</v>
      </c>
    </row>
    <row r="30" spans="1:15" ht="16.5">
      <c r="A30" s="1">
        <v>27</v>
      </c>
      <c r="C30" t="s">
        <v>62</v>
      </c>
      <c r="D30" t="s">
        <v>63</v>
      </c>
      <c r="E30" s="18"/>
      <c r="F30"/>
      <c r="G30" s="18"/>
      <c r="H30" s="11"/>
      <c r="I30" s="28"/>
      <c r="J30" s="28"/>
      <c r="K30" s="18">
        <v>630</v>
      </c>
      <c r="L30" s="18">
        <v>11</v>
      </c>
      <c r="M30" s="27">
        <f>16-L30</f>
        <v>5</v>
      </c>
      <c r="N30" s="21">
        <f>+M30+J30+G30</f>
        <v>5</v>
      </c>
      <c r="O30" s="30">
        <f>+E30+H30+K30</f>
        <v>630</v>
      </c>
    </row>
    <row r="31" spans="1:15" ht="16.5">
      <c r="A31" s="1">
        <v>28</v>
      </c>
      <c r="C31" t="s">
        <v>86</v>
      </c>
      <c r="D31" t="s">
        <v>67</v>
      </c>
      <c r="E31" s="18"/>
      <c r="F31"/>
      <c r="G31" s="18"/>
      <c r="H31" s="11">
        <v>630</v>
      </c>
      <c r="I31" s="28">
        <v>16</v>
      </c>
      <c r="J31" s="28">
        <f>+21-I31</f>
        <v>5</v>
      </c>
      <c r="N31" s="21">
        <f>+M31+J31+G31</f>
        <v>5</v>
      </c>
      <c r="O31" s="30">
        <f>+E31+H31+K31</f>
        <v>630</v>
      </c>
    </row>
    <row r="32" spans="1:15" ht="16.5">
      <c r="A32" s="1">
        <v>29</v>
      </c>
      <c r="C32" t="s">
        <v>179</v>
      </c>
      <c r="D32" t="s">
        <v>180</v>
      </c>
      <c r="E32" s="18">
        <v>0</v>
      </c>
      <c r="F32" s="18">
        <v>13</v>
      </c>
      <c r="G32" s="27">
        <f>14-F32</f>
        <v>1</v>
      </c>
      <c r="H32" s="10">
        <v>420</v>
      </c>
      <c r="I32" s="28">
        <v>17</v>
      </c>
      <c r="J32" s="28">
        <f>+21-I32</f>
        <v>4</v>
      </c>
      <c r="L32" s="18"/>
      <c r="M32" s="18"/>
      <c r="N32" s="21">
        <f>+M32+J32+G32</f>
        <v>5</v>
      </c>
      <c r="O32" s="30">
        <f>+E32+H32+K32</f>
        <v>420</v>
      </c>
    </row>
    <row r="33" spans="1:15" ht="16.5">
      <c r="A33" s="1">
        <v>30</v>
      </c>
      <c r="C33" t="s">
        <v>109</v>
      </c>
      <c r="D33" t="s">
        <v>110</v>
      </c>
      <c r="E33" s="18"/>
      <c r="F33"/>
      <c r="G33" s="18"/>
      <c r="H33" s="11"/>
      <c r="I33" s="28"/>
      <c r="J33" s="28"/>
      <c r="K33" s="18">
        <v>590</v>
      </c>
      <c r="L33" s="18">
        <v>12</v>
      </c>
      <c r="M33" s="27">
        <f>16-L33</f>
        <v>4</v>
      </c>
      <c r="N33" s="21">
        <f>+M33+J33+G33</f>
        <v>4</v>
      </c>
      <c r="O33" s="30">
        <f>+E33+H33+K33</f>
        <v>590</v>
      </c>
    </row>
    <row r="34" spans="1:15" ht="16.5">
      <c r="A34" s="1">
        <v>31</v>
      </c>
      <c r="C34" s="2" t="s">
        <v>127</v>
      </c>
      <c r="D34" s="2" t="s">
        <v>119</v>
      </c>
      <c r="H34" s="10"/>
      <c r="I34" s="28"/>
      <c r="J34" s="28"/>
      <c r="K34" s="18">
        <v>370</v>
      </c>
      <c r="L34" s="18">
        <v>13</v>
      </c>
      <c r="M34" s="27">
        <f>16-L34</f>
        <v>3</v>
      </c>
      <c r="N34" s="21">
        <f>+M34+J34+G34</f>
        <v>3</v>
      </c>
      <c r="O34" s="30">
        <f>+E34+H34+K34</f>
        <v>370</v>
      </c>
    </row>
    <row r="35" spans="1:15" ht="16.5">
      <c r="A35" s="1">
        <v>32</v>
      </c>
      <c r="C35" t="s">
        <v>187</v>
      </c>
      <c r="D35" t="s">
        <v>148</v>
      </c>
      <c r="E35" s="18"/>
      <c r="F35"/>
      <c r="G35" s="18"/>
      <c r="H35" s="10"/>
      <c r="I35" s="28"/>
      <c r="J35" s="28"/>
      <c r="K35" s="18">
        <v>290</v>
      </c>
      <c r="L35" s="18">
        <v>14</v>
      </c>
      <c r="M35" s="27">
        <f>16-L35</f>
        <v>2</v>
      </c>
      <c r="N35" s="21">
        <f>+M35+J35+G35</f>
        <v>2</v>
      </c>
      <c r="O35" s="30">
        <f>+E35+H35+K35</f>
        <v>290</v>
      </c>
    </row>
    <row r="36" spans="1:15" ht="16.5">
      <c r="A36" s="1">
        <v>33</v>
      </c>
      <c r="C36" t="s">
        <v>68</v>
      </c>
      <c r="D36" t="s">
        <v>69</v>
      </c>
      <c r="E36" s="18"/>
      <c r="F36"/>
      <c r="G36" s="18"/>
      <c r="H36" s="16">
        <v>0</v>
      </c>
      <c r="I36" s="33">
        <v>19</v>
      </c>
      <c r="J36" s="28">
        <f>+21-I36</f>
        <v>2</v>
      </c>
      <c r="N36" s="21">
        <f>+M36+J36+G36</f>
        <v>2</v>
      </c>
      <c r="O36" s="30">
        <f>+E36+H36+K36</f>
        <v>0</v>
      </c>
    </row>
    <row r="37" spans="1:15" ht="16.5">
      <c r="A37" s="1">
        <v>34</v>
      </c>
      <c r="C37" s="2" t="s">
        <v>161</v>
      </c>
      <c r="D37" s="2" t="s">
        <v>162</v>
      </c>
      <c r="H37" s="10"/>
      <c r="I37" s="28"/>
      <c r="J37" s="28"/>
      <c r="K37" s="18">
        <v>0</v>
      </c>
      <c r="L37" s="18">
        <v>15</v>
      </c>
      <c r="M37" s="27">
        <f>16-L37</f>
        <v>1</v>
      </c>
      <c r="N37" s="21">
        <f>+M37+J37+G37</f>
        <v>1</v>
      </c>
      <c r="O37" s="30">
        <f>+E37+H37+K37</f>
        <v>0</v>
      </c>
    </row>
    <row r="38" spans="1:15" ht="16.5">
      <c r="A38" s="1">
        <v>35</v>
      </c>
      <c r="C38" t="s">
        <v>237</v>
      </c>
      <c r="D38" t="s">
        <v>39</v>
      </c>
      <c r="E38" s="18"/>
      <c r="F38"/>
      <c r="G38" s="18"/>
      <c r="H38" s="10">
        <v>0</v>
      </c>
      <c r="I38" s="28">
        <v>20</v>
      </c>
      <c r="J38" s="28">
        <f>+21-I38</f>
        <v>1</v>
      </c>
      <c r="L38" s="22"/>
      <c r="M38" s="22"/>
      <c r="N38" s="21">
        <f>+M38+J38+G38</f>
        <v>1</v>
      </c>
      <c r="O38" s="30">
        <f>+E38+H38+K38</f>
        <v>0</v>
      </c>
    </row>
    <row r="39" spans="3:10" ht="16.5">
      <c r="C39"/>
      <c r="D39"/>
      <c r="E39" s="18"/>
      <c r="F39"/>
      <c r="G39" s="18"/>
      <c r="H39" s="11"/>
      <c r="I39" s="28"/>
      <c r="J39" s="28"/>
    </row>
    <row r="40" spans="3:10" ht="16.5">
      <c r="C40"/>
      <c r="D40"/>
      <c r="E40" s="18"/>
      <c r="F40"/>
      <c r="G40" s="18"/>
      <c r="H40" s="11"/>
      <c r="I40" s="28"/>
      <c r="J40" s="28"/>
    </row>
    <row r="41" spans="3:10" ht="16.5">
      <c r="C41"/>
      <c r="D41"/>
      <c r="E41" s="18"/>
      <c r="F41"/>
      <c r="G41" s="18"/>
      <c r="H41" s="10"/>
      <c r="I41" s="28"/>
      <c r="J41" s="28"/>
    </row>
    <row r="42" spans="3:10" ht="16.5">
      <c r="C42"/>
      <c r="D42"/>
      <c r="E42" s="18"/>
      <c r="F42"/>
      <c r="G42" s="18"/>
      <c r="H42" s="11"/>
      <c r="I42" s="28"/>
      <c r="J42" s="28"/>
    </row>
    <row r="43" spans="3:10" ht="16.5">
      <c r="C43"/>
      <c r="D43"/>
      <c r="E43" s="18"/>
      <c r="F43"/>
      <c r="G43" s="18"/>
      <c r="H43" s="11"/>
      <c r="I43" s="28"/>
      <c r="J43" s="28"/>
    </row>
    <row r="44" spans="3:10" ht="16.5">
      <c r="C44"/>
      <c r="D44"/>
      <c r="E44" s="18"/>
      <c r="F44"/>
      <c r="G44" s="18"/>
      <c r="H44" s="10"/>
      <c r="I44" s="28"/>
      <c r="J44" s="28"/>
    </row>
    <row r="45" spans="3:10" ht="16.5">
      <c r="C45"/>
      <c r="D45"/>
      <c r="E45" s="18"/>
      <c r="F45"/>
      <c r="G45" s="18"/>
      <c r="H45" s="11"/>
      <c r="I45" s="28"/>
      <c r="J45" s="36"/>
    </row>
    <row r="46" spans="3:10" ht="16.5">
      <c r="C46"/>
      <c r="D46"/>
      <c r="E46" s="18"/>
      <c r="F46"/>
      <c r="G46" s="18"/>
      <c r="H46" s="10"/>
      <c r="I46" s="28"/>
      <c r="J46" s="28"/>
    </row>
    <row r="47" spans="3:10" ht="16.5">
      <c r="C47"/>
      <c r="D47"/>
      <c r="E47" s="18"/>
      <c r="F47"/>
      <c r="G47" s="18"/>
      <c r="H47" s="10"/>
      <c r="I47" s="28"/>
      <c r="J47" s="28"/>
    </row>
    <row r="48" spans="3:10" ht="16.5">
      <c r="C48"/>
      <c r="D48"/>
      <c r="E48" s="18"/>
      <c r="F48"/>
      <c r="G48" s="18"/>
      <c r="H48" s="10"/>
      <c r="I48" s="28"/>
      <c r="J48" s="28"/>
    </row>
    <row r="49" spans="3:10" ht="16.5">
      <c r="C49"/>
      <c r="D49"/>
      <c r="E49" s="18"/>
      <c r="F49"/>
      <c r="G49" s="18"/>
      <c r="H49" s="10"/>
      <c r="I49" s="28"/>
      <c r="J49" s="28"/>
    </row>
    <row r="50" spans="3:10" ht="16.5">
      <c r="C50"/>
      <c r="D50"/>
      <c r="E50" s="18"/>
      <c r="F50"/>
      <c r="G50" s="18"/>
      <c r="H50" s="11"/>
      <c r="I50" s="28"/>
      <c r="J50" s="28"/>
    </row>
    <row r="51" spans="3:10" ht="16.5">
      <c r="C51"/>
      <c r="D51"/>
      <c r="E51" s="18"/>
      <c r="F51"/>
      <c r="G51" s="18"/>
      <c r="H51" s="11"/>
      <c r="I51" s="28"/>
      <c r="J51" s="28"/>
    </row>
    <row r="52" spans="3:10" ht="16.5">
      <c r="C52"/>
      <c r="D52"/>
      <c r="E52" s="18"/>
      <c r="F52"/>
      <c r="G52" s="18"/>
      <c r="H52" s="11"/>
      <c r="I52" s="28"/>
      <c r="J52" s="28"/>
    </row>
    <row r="53" spans="3:10" ht="16.5">
      <c r="C53"/>
      <c r="D53"/>
      <c r="E53" s="18"/>
      <c r="F53"/>
      <c r="G53" s="18"/>
      <c r="H53" s="10"/>
      <c r="I53" s="28"/>
      <c r="J53" s="28"/>
    </row>
    <row r="54" spans="3:10" ht="16.5">
      <c r="C54"/>
      <c r="D54"/>
      <c r="E54" s="18"/>
      <c r="F54"/>
      <c r="G54" s="18"/>
      <c r="H54" s="11"/>
      <c r="I54" s="28"/>
      <c r="J54" s="28"/>
    </row>
    <row r="55" spans="3:7" ht="16.5">
      <c r="C55"/>
      <c r="D55"/>
      <c r="E55" s="18"/>
      <c r="F55"/>
      <c r="G55" s="18"/>
    </row>
    <row r="56" spans="3:7" ht="16.5">
      <c r="C56"/>
      <c r="D56"/>
      <c r="E56" s="18"/>
      <c r="F56"/>
      <c r="G56" s="18"/>
    </row>
    <row r="57" spans="3:7" ht="16.5">
      <c r="C57"/>
      <c r="D57"/>
      <c r="E57" s="18"/>
      <c r="F57"/>
      <c r="G57" s="18"/>
    </row>
    <row r="58" spans="3:7" ht="16.5">
      <c r="C58"/>
      <c r="D58"/>
      <c r="E58" s="18"/>
      <c r="F58"/>
      <c r="G58" s="18"/>
    </row>
    <row r="59" spans="3:7" ht="16.5">
      <c r="C59"/>
      <c r="D59"/>
      <c r="E59" s="18"/>
      <c r="F59"/>
      <c r="G59" s="18"/>
    </row>
    <row r="60" spans="3:7" ht="16.5">
      <c r="C60"/>
      <c r="D60"/>
      <c r="E60" s="18"/>
      <c r="F60"/>
      <c r="G60" s="18"/>
    </row>
    <row r="61" spans="3:7" ht="16.5">
      <c r="C61"/>
      <c r="D61"/>
      <c r="E61" s="18"/>
      <c r="F61"/>
      <c r="G61" s="18"/>
    </row>
    <row r="62" spans="3:7" ht="16.5">
      <c r="C62"/>
      <c r="D62"/>
      <c r="E62" s="18"/>
      <c r="F62"/>
      <c r="G62" s="18"/>
    </row>
    <row r="63" spans="3:7" ht="16.5">
      <c r="C63"/>
      <c r="D63"/>
      <c r="E63" s="18"/>
      <c r="F63"/>
      <c r="G63" s="18"/>
    </row>
    <row r="64" spans="3:7" ht="16.5">
      <c r="C64"/>
      <c r="D64"/>
      <c r="E64" s="18"/>
      <c r="F64"/>
      <c r="G64" s="18"/>
    </row>
    <row r="65" spans="3:7" ht="16.5">
      <c r="C65"/>
      <c r="D65"/>
      <c r="E65" s="18"/>
      <c r="F65"/>
      <c r="G65" s="18"/>
    </row>
    <row r="66" spans="3:7" ht="16.5">
      <c r="C66"/>
      <c r="D66"/>
      <c r="E66" s="18"/>
      <c r="F66"/>
      <c r="G66" s="18"/>
    </row>
    <row r="67" spans="3:7" ht="16.5">
      <c r="C67"/>
      <c r="D67"/>
      <c r="E67" s="18"/>
      <c r="F67"/>
      <c r="G67" s="18"/>
    </row>
    <row r="68" spans="3:7" ht="16.5">
      <c r="C68"/>
      <c r="D68"/>
      <c r="E68" s="18"/>
      <c r="F68"/>
      <c r="G68" s="18"/>
    </row>
    <row r="69" spans="3:7" ht="16.5">
      <c r="C69"/>
      <c r="D69"/>
      <c r="E69" s="18"/>
      <c r="F69"/>
      <c r="G69" s="18"/>
    </row>
    <row r="70" spans="3:7" ht="16.5">
      <c r="C70"/>
      <c r="D70"/>
      <c r="E70" s="18"/>
      <c r="F70"/>
      <c r="G70" s="18"/>
    </row>
    <row r="71" spans="3:7" ht="16.5">
      <c r="C71"/>
      <c r="D71"/>
      <c r="E71" s="18"/>
      <c r="F71"/>
      <c r="G71" s="18"/>
    </row>
    <row r="72" spans="3:7" ht="16.5">
      <c r="C72"/>
      <c r="D72"/>
      <c r="E72" s="18"/>
      <c r="F72"/>
      <c r="G72" s="18"/>
    </row>
    <row r="73" spans="3:7" ht="16.5">
      <c r="C73"/>
      <c r="D73"/>
      <c r="E73" s="18"/>
      <c r="F73"/>
      <c r="G73" s="18"/>
    </row>
    <row r="74" spans="3:7" ht="16.5">
      <c r="C74"/>
      <c r="D74"/>
      <c r="E74" s="18"/>
      <c r="F74"/>
      <c r="G74" s="18"/>
    </row>
    <row r="75" spans="3:7" ht="16.5">
      <c r="C75"/>
      <c r="D75"/>
      <c r="E75" s="18"/>
      <c r="F75"/>
      <c r="G75" s="18"/>
    </row>
    <row r="76" spans="3:7" ht="16.5">
      <c r="C76"/>
      <c r="D76"/>
      <c r="E76" s="18"/>
      <c r="F76"/>
      <c r="G76" s="18"/>
    </row>
    <row r="77" spans="3:7" ht="16.5">
      <c r="C77"/>
      <c r="D77"/>
      <c r="E77" s="18"/>
      <c r="F77"/>
      <c r="G77" s="18"/>
    </row>
    <row r="78" spans="3:7" ht="16.5">
      <c r="C78"/>
      <c r="D78"/>
      <c r="E78" s="18"/>
      <c r="F78"/>
      <c r="G78" s="18"/>
    </row>
    <row r="79" spans="3:7" ht="16.5">
      <c r="C79"/>
      <c r="D79"/>
      <c r="E79" s="18"/>
      <c r="F79"/>
      <c r="G79" s="18"/>
    </row>
    <row r="80" spans="3:7" ht="16.5">
      <c r="C80"/>
      <c r="D80"/>
      <c r="E80" s="18"/>
      <c r="F80"/>
      <c r="G80" s="18"/>
    </row>
    <row r="81" spans="3:7" ht="16.5">
      <c r="C81"/>
      <c r="D81"/>
      <c r="E81" s="18"/>
      <c r="F81"/>
      <c r="G81" s="18"/>
    </row>
    <row r="82" spans="3:7" ht="16.5">
      <c r="C82"/>
      <c r="D82"/>
      <c r="E82" s="18"/>
      <c r="F82"/>
      <c r="G82" s="18"/>
    </row>
    <row r="83" spans="3:7" ht="16.5">
      <c r="C83"/>
      <c r="D83"/>
      <c r="E83" s="18"/>
      <c r="F83"/>
      <c r="G83" s="18"/>
    </row>
    <row r="84" spans="3:7" ht="16.5">
      <c r="C84"/>
      <c r="D84"/>
      <c r="E84" s="18"/>
      <c r="F84"/>
      <c r="G84" s="18"/>
    </row>
    <row r="85" spans="3:7" ht="16.5">
      <c r="C85"/>
      <c r="D85"/>
      <c r="E85" s="18"/>
      <c r="F85"/>
      <c r="G85" s="18"/>
    </row>
    <row r="86" spans="3:7" ht="16.5">
      <c r="C86"/>
      <c r="D86"/>
      <c r="E86" s="18"/>
      <c r="F86"/>
      <c r="G86" s="18"/>
    </row>
    <row r="87" spans="3:7" ht="16.5">
      <c r="C87"/>
      <c r="D87"/>
      <c r="E87" s="18"/>
      <c r="F87"/>
      <c r="G87" s="18"/>
    </row>
    <row r="88" spans="3:7" ht="16.5">
      <c r="C88"/>
      <c r="D88"/>
      <c r="E88" s="18"/>
      <c r="F88"/>
      <c r="G88" s="18"/>
    </row>
    <row r="89" spans="3:7" ht="16.5">
      <c r="C89"/>
      <c r="D89"/>
      <c r="E89" s="18"/>
      <c r="F89"/>
      <c r="G89" s="18"/>
    </row>
    <row r="90" spans="3:7" ht="16.5">
      <c r="C90"/>
      <c r="D90"/>
      <c r="E90" s="18"/>
      <c r="F90"/>
      <c r="G90" s="18"/>
    </row>
    <row r="91" spans="3:7" ht="16.5">
      <c r="C91"/>
      <c r="D91"/>
      <c r="E91" s="18"/>
      <c r="F91"/>
      <c r="G91" s="18"/>
    </row>
    <row r="92" spans="3:7" ht="16.5">
      <c r="C92"/>
      <c r="D92"/>
      <c r="E92" s="18"/>
      <c r="F92"/>
      <c r="G92" s="18"/>
    </row>
    <row r="93" spans="3:7" ht="16.5">
      <c r="C93"/>
      <c r="D93"/>
      <c r="E93" s="18"/>
      <c r="F93"/>
      <c r="G93" s="18"/>
    </row>
    <row r="94" spans="3:7" ht="16.5">
      <c r="C94"/>
      <c r="D94"/>
      <c r="E94" s="18"/>
      <c r="F94"/>
      <c r="G94" s="18"/>
    </row>
    <row r="95" spans="3:7" ht="16.5">
      <c r="C95"/>
      <c r="D95"/>
      <c r="E95" s="18"/>
      <c r="F95"/>
      <c r="G95" s="18"/>
    </row>
    <row r="96" spans="3:7" ht="16.5">
      <c r="C96"/>
      <c r="D96"/>
      <c r="E96" s="18"/>
      <c r="F96"/>
      <c r="G96" s="18"/>
    </row>
    <row r="97" spans="3:7" ht="16.5">
      <c r="C97"/>
      <c r="D97"/>
      <c r="E97" s="18"/>
      <c r="F97"/>
      <c r="G97" s="18"/>
    </row>
    <row r="98" spans="3:7" ht="16.5">
      <c r="C98"/>
      <c r="D98"/>
      <c r="E98" s="18"/>
      <c r="F98"/>
      <c r="G98" s="18"/>
    </row>
    <row r="99" spans="3:7" ht="16.5">
      <c r="C99"/>
      <c r="D99"/>
      <c r="E99" s="18"/>
      <c r="F99"/>
      <c r="G99" s="18"/>
    </row>
    <row r="100" spans="3:7" ht="16.5">
      <c r="C100"/>
      <c r="D100"/>
      <c r="E100" s="18"/>
      <c r="F100"/>
      <c r="G100" s="18"/>
    </row>
    <row r="101" spans="3:7" ht="16.5">
      <c r="C101"/>
      <c r="D101"/>
      <c r="E101" s="18"/>
      <c r="F101"/>
      <c r="G101" s="18"/>
    </row>
    <row r="102" spans="3:7" ht="16.5">
      <c r="C102"/>
      <c r="D102"/>
      <c r="E102" s="18"/>
      <c r="F102"/>
      <c r="G102" s="18"/>
    </row>
    <row r="103" spans="3:7" ht="16.5">
      <c r="C103"/>
      <c r="D103"/>
      <c r="E103" s="18"/>
      <c r="F103"/>
      <c r="G103" s="18"/>
    </row>
    <row r="104" spans="3:7" ht="16.5">
      <c r="C104"/>
      <c r="D104"/>
      <c r="E104" s="18"/>
      <c r="F104"/>
      <c r="G104" s="18"/>
    </row>
    <row r="105" spans="3:7" ht="16.5">
      <c r="C105"/>
      <c r="D105"/>
      <c r="E105" s="18"/>
      <c r="F105"/>
      <c r="G105" s="18"/>
    </row>
    <row r="106" spans="3:7" ht="16.5">
      <c r="C106"/>
      <c r="D106"/>
      <c r="E106" s="18"/>
      <c r="F106"/>
      <c r="G106" s="18"/>
    </row>
    <row r="107" spans="3:7" ht="16.5">
      <c r="C107"/>
      <c r="D107"/>
      <c r="E107" s="18"/>
      <c r="F107"/>
      <c r="G107" s="18"/>
    </row>
    <row r="108" spans="3:7" ht="16.5">
      <c r="C108"/>
      <c r="D108"/>
      <c r="E108" s="18"/>
      <c r="F108"/>
      <c r="G108" s="18"/>
    </row>
    <row r="109" spans="3:7" ht="16.5">
      <c r="C109"/>
      <c r="D109"/>
      <c r="E109" s="18"/>
      <c r="F109"/>
      <c r="G109" s="18"/>
    </row>
    <row r="110" spans="3:7" ht="16.5">
      <c r="C110"/>
      <c r="D110"/>
      <c r="E110" s="18"/>
      <c r="F110"/>
      <c r="G110" s="18"/>
    </row>
    <row r="111" spans="3:7" ht="16.5">
      <c r="C111"/>
      <c r="D111"/>
      <c r="E111" s="18"/>
      <c r="F111"/>
      <c r="G111" s="18"/>
    </row>
    <row r="112" spans="3:7" ht="16.5">
      <c r="C112"/>
      <c r="D112"/>
      <c r="E112" s="18"/>
      <c r="F112"/>
      <c r="G112" s="18"/>
    </row>
    <row r="113" spans="3:7" ht="16.5">
      <c r="C113"/>
      <c r="D113"/>
      <c r="E113" s="18"/>
      <c r="F113"/>
      <c r="G113" s="18"/>
    </row>
    <row r="114" spans="3:7" ht="16.5">
      <c r="C114"/>
      <c r="D114"/>
      <c r="E114" s="18"/>
      <c r="F114"/>
      <c r="G114" s="18"/>
    </row>
    <row r="115" spans="3:7" ht="16.5">
      <c r="C115"/>
      <c r="D115"/>
      <c r="E115" s="18"/>
      <c r="F115"/>
      <c r="G115" s="18"/>
    </row>
    <row r="116" spans="3:7" ht="16.5">
      <c r="C116"/>
      <c r="D116"/>
      <c r="E116" s="18"/>
      <c r="F116"/>
      <c r="G116" s="18"/>
    </row>
    <row r="117" spans="3:7" ht="16.5">
      <c r="C117"/>
      <c r="D117"/>
      <c r="E117" s="18"/>
      <c r="F117"/>
      <c r="G117" s="18"/>
    </row>
    <row r="118" spans="3:7" ht="16.5">
      <c r="C118"/>
      <c r="D118"/>
      <c r="E118" s="18"/>
      <c r="F118"/>
      <c r="G118" s="18"/>
    </row>
    <row r="119" spans="3:7" ht="16.5">
      <c r="C119"/>
      <c r="D119"/>
      <c r="E119" s="18"/>
      <c r="F119"/>
      <c r="G119" s="18"/>
    </row>
    <row r="120" spans="3:7" ht="16.5">
      <c r="C120"/>
      <c r="D120"/>
      <c r="E120" s="18"/>
      <c r="F120"/>
      <c r="G120" s="18"/>
    </row>
    <row r="121" spans="3:7" ht="16.5">
      <c r="C121"/>
      <c r="D121"/>
      <c r="E121" s="18"/>
      <c r="F121"/>
      <c r="G121" s="18"/>
    </row>
    <row r="122" spans="3:7" ht="16.5">
      <c r="C122"/>
      <c r="D122"/>
      <c r="E122" s="18"/>
      <c r="F122"/>
      <c r="G122" s="18"/>
    </row>
    <row r="123" spans="3:7" ht="16.5">
      <c r="C123"/>
      <c r="D123"/>
      <c r="E123" s="18"/>
      <c r="F123"/>
      <c r="G123" s="18"/>
    </row>
    <row r="124" spans="3:7" ht="16.5">
      <c r="C124"/>
      <c r="D124"/>
      <c r="E124" s="18"/>
      <c r="F124"/>
      <c r="G124" s="18"/>
    </row>
    <row r="125" spans="3:7" ht="16.5">
      <c r="C125"/>
      <c r="D125"/>
      <c r="E125" s="18"/>
      <c r="F125"/>
      <c r="G125" s="18"/>
    </row>
    <row r="126" spans="3:7" ht="16.5">
      <c r="C126"/>
      <c r="D126"/>
      <c r="E126" s="18"/>
      <c r="F126"/>
      <c r="G126" s="18"/>
    </row>
    <row r="127" spans="3:7" ht="16.5">
      <c r="C127"/>
      <c r="D127"/>
      <c r="E127" s="18"/>
      <c r="F127"/>
      <c r="G127" s="18"/>
    </row>
  </sheetData>
  <mergeCells count="3">
    <mergeCell ref="E1:G1"/>
    <mergeCell ref="H1:J1"/>
    <mergeCell ref="K1:M1"/>
  </mergeCells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zoomScale="80" zoomScaleNormal="80" workbookViewId="0" topLeftCell="A1">
      <selection activeCell="C1" sqref="C1"/>
    </sheetView>
  </sheetViews>
  <sheetFormatPr defaultColWidth="11.421875" defaultRowHeight="12.75"/>
  <cols>
    <col min="1" max="1" width="4.421875" style="1" customWidth="1"/>
    <col min="2" max="2" width="11.8515625" style="2" customWidth="1"/>
    <col min="3" max="3" width="11.421875" style="2" customWidth="1"/>
    <col min="4" max="4" width="3.00390625" style="2" customWidth="1"/>
    <col min="5" max="5" width="6.28125" style="2" customWidth="1"/>
    <col min="6" max="6" width="6.421875" style="0" customWidth="1"/>
    <col min="7" max="7" width="6.00390625" style="0" customWidth="1"/>
    <col min="8" max="8" width="3.00390625" style="0" customWidth="1"/>
    <col min="9" max="9" width="6.00390625" style="0" customWidth="1"/>
    <col min="10" max="10" width="6.421875" style="0" customWidth="1"/>
    <col min="11" max="11" width="6.00390625" style="0" customWidth="1"/>
    <col min="12" max="12" width="3.8515625" style="0" customWidth="1"/>
    <col min="13" max="13" width="6.00390625" style="0" customWidth="1"/>
    <col min="14" max="14" width="6.57421875" style="0" customWidth="1"/>
    <col min="15" max="15" width="6.00390625" style="0" customWidth="1"/>
    <col min="16" max="16" width="4.421875" style="0" customWidth="1"/>
    <col min="17" max="18" width="6.421875" style="0" customWidth="1"/>
    <col min="19" max="19" width="6.00390625" style="0" customWidth="1"/>
    <col min="20" max="20" width="2.57421875" style="0" customWidth="1"/>
    <col min="21" max="21" width="6.00390625" style="0" customWidth="1"/>
    <col min="22" max="22" width="6.421875" style="0" customWidth="1"/>
    <col min="23" max="23" width="6.00390625" style="0" customWidth="1"/>
    <col min="24" max="24" width="7.7109375" style="0" customWidth="1"/>
    <col min="25" max="25" width="7.28125" style="0" customWidth="1"/>
    <col min="27" max="27" width="2.57421875" style="0" customWidth="1"/>
    <col min="28" max="28" width="5.57421875" style="0" customWidth="1"/>
    <col min="29" max="29" width="4.140625" style="0" customWidth="1"/>
    <col min="30" max="30" width="5.140625" style="0" customWidth="1"/>
  </cols>
  <sheetData>
    <row r="1" spans="1:24" s="7" customFormat="1" ht="61.5" customHeight="1">
      <c r="A1" s="4"/>
      <c r="B1" s="5"/>
      <c r="C1" s="5"/>
      <c r="D1" s="6" t="s">
        <v>4</v>
      </c>
      <c r="E1" s="6"/>
      <c r="F1" s="6"/>
      <c r="G1" s="6"/>
      <c r="H1" s="6" t="s">
        <v>5</v>
      </c>
      <c r="I1" s="6"/>
      <c r="J1" s="6"/>
      <c r="K1" s="6"/>
      <c r="L1" s="6" t="s">
        <v>6</v>
      </c>
      <c r="M1" s="6"/>
      <c r="N1" s="6"/>
      <c r="O1" s="6"/>
      <c r="P1" s="6" t="s">
        <v>238</v>
      </c>
      <c r="Q1" s="6"/>
      <c r="R1" s="6"/>
      <c r="S1" s="6"/>
      <c r="T1" s="6" t="s">
        <v>239</v>
      </c>
      <c r="U1" s="6"/>
      <c r="V1" s="6"/>
      <c r="W1" s="6"/>
      <c r="X1" s="7" t="s">
        <v>9</v>
      </c>
    </row>
    <row r="2" spans="1:23" s="7" customFormat="1" ht="7.5" customHeight="1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5" ht="12.75">
      <c r="A3" s="1" t="s">
        <v>230</v>
      </c>
      <c r="B3" s="2" t="s">
        <v>196</v>
      </c>
      <c r="C3" s="2" t="s">
        <v>21</v>
      </c>
      <c r="D3" s="2" t="s">
        <v>240</v>
      </c>
      <c r="E3" s="2" t="s">
        <v>241</v>
      </c>
      <c r="F3" t="s">
        <v>22</v>
      </c>
      <c r="G3" t="s">
        <v>23</v>
      </c>
      <c r="H3" t="s">
        <v>240</v>
      </c>
      <c r="I3" s="2" t="s">
        <v>241</v>
      </c>
      <c r="J3" t="s">
        <v>22</v>
      </c>
      <c r="K3" t="s">
        <v>23</v>
      </c>
      <c r="L3" t="s">
        <v>240</v>
      </c>
      <c r="M3" s="2" t="s">
        <v>241</v>
      </c>
      <c r="N3" t="s">
        <v>22</v>
      </c>
      <c r="O3" t="s">
        <v>23</v>
      </c>
      <c r="P3" t="s">
        <v>240</v>
      </c>
      <c r="Q3" s="2" t="s">
        <v>241</v>
      </c>
      <c r="R3" t="s">
        <v>22</v>
      </c>
      <c r="S3" t="s">
        <v>23</v>
      </c>
      <c r="T3" t="s">
        <v>240</v>
      </c>
      <c r="U3" s="2" t="s">
        <v>241</v>
      </c>
      <c r="V3" t="s">
        <v>22</v>
      </c>
      <c r="W3" t="s">
        <v>23</v>
      </c>
      <c r="X3" t="s">
        <v>24</v>
      </c>
      <c r="Y3" t="s">
        <v>242</v>
      </c>
    </row>
    <row r="4" spans="1:25" ht="13.5">
      <c r="A4" s="37">
        <v>1</v>
      </c>
      <c r="B4" s="2" t="s">
        <v>201</v>
      </c>
      <c r="C4" s="2" t="s">
        <v>202</v>
      </c>
      <c r="D4" s="2">
        <v>4</v>
      </c>
      <c r="E4" s="2">
        <v>1450</v>
      </c>
      <c r="F4">
        <v>4</v>
      </c>
      <c r="G4" s="20">
        <f>17-F4</f>
        <v>13</v>
      </c>
      <c r="H4" s="2">
        <v>3</v>
      </c>
      <c r="I4" s="2">
        <v>1000</v>
      </c>
      <c r="J4">
        <v>3</v>
      </c>
      <c r="K4" s="20">
        <f>17-J4</f>
        <v>14</v>
      </c>
      <c r="L4" s="2">
        <v>3</v>
      </c>
      <c r="M4" s="2">
        <v>1140</v>
      </c>
      <c r="N4">
        <v>2</v>
      </c>
      <c r="O4" s="20">
        <f>29-N4</f>
        <v>27</v>
      </c>
      <c r="P4" s="20">
        <v>5</v>
      </c>
      <c r="Q4" s="20">
        <v>1750</v>
      </c>
      <c r="R4">
        <v>3</v>
      </c>
      <c r="S4" s="20">
        <f>+10-R4</f>
        <v>7</v>
      </c>
      <c r="T4">
        <v>2</v>
      </c>
      <c r="U4">
        <v>680</v>
      </c>
      <c r="V4">
        <v>9</v>
      </c>
      <c r="W4" s="20">
        <f>16-V4</f>
        <v>7</v>
      </c>
      <c r="X4" s="20">
        <f>+G4+K4+O4+S4+W4</f>
        <v>68</v>
      </c>
      <c r="Y4" s="20">
        <f>E4+I4+M4+Q4+U4</f>
        <v>6020</v>
      </c>
    </row>
    <row r="5" spans="1:25" ht="13.5">
      <c r="A5" s="37">
        <v>2</v>
      </c>
      <c r="B5" s="2" t="s">
        <v>197</v>
      </c>
      <c r="C5" s="2" t="s">
        <v>198</v>
      </c>
      <c r="D5" s="2">
        <v>6</v>
      </c>
      <c r="E5" s="2">
        <v>2270</v>
      </c>
      <c r="F5" s="38">
        <v>1</v>
      </c>
      <c r="G5" s="20">
        <f>17-F5</f>
        <v>16</v>
      </c>
      <c r="H5" s="2">
        <v>2</v>
      </c>
      <c r="I5" s="2">
        <v>740</v>
      </c>
      <c r="J5">
        <v>4</v>
      </c>
      <c r="K5" s="20">
        <f>17-J5</f>
        <v>13</v>
      </c>
      <c r="L5" s="2">
        <v>0</v>
      </c>
      <c r="M5" s="2">
        <v>0</v>
      </c>
      <c r="N5">
        <v>22.5</v>
      </c>
      <c r="O5" s="20">
        <f>29-N5</f>
        <v>6.5</v>
      </c>
      <c r="P5" s="20">
        <v>6</v>
      </c>
      <c r="Q5" s="20">
        <v>2120</v>
      </c>
      <c r="R5" s="20">
        <v>2</v>
      </c>
      <c r="S5" s="20">
        <f>+10-R5</f>
        <v>8</v>
      </c>
      <c r="T5">
        <v>6</v>
      </c>
      <c r="U5">
        <v>1870</v>
      </c>
      <c r="V5" s="38">
        <v>1</v>
      </c>
      <c r="W5" s="20">
        <f>16-V5</f>
        <v>15</v>
      </c>
      <c r="X5" s="20">
        <f>+G5+K5+O5+S5+W5</f>
        <v>58.5</v>
      </c>
      <c r="Y5" s="20">
        <f>E5+I5+M5+Q5+U5</f>
        <v>7000</v>
      </c>
    </row>
    <row r="6" spans="1:25" ht="13.5">
      <c r="A6" s="37">
        <v>3</v>
      </c>
      <c r="B6" t="s">
        <v>62</v>
      </c>
      <c r="C6" t="s">
        <v>63</v>
      </c>
      <c r="D6" s="2">
        <v>6</v>
      </c>
      <c r="E6" s="2">
        <v>2260</v>
      </c>
      <c r="F6">
        <v>2</v>
      </c>
      <c r="G6" s="20">
        <f>17-F6</f>
        <v>15</v>
      </c>
      <c r="H6">
        <v>1</v>
      </c>
      <c r="I6">
        <v>420</v>
      </c>
      <c r="J6">
        <v>9</v>
      </c>
      <c r="K6" s="20">
        <f>17-J6</f>
        <v>8</v>
      </c>
      <c r="L6">
        <v>3</v>
      </c>
      <c r="M6">
        <v>960</v>
      </c>
      <c r="N6">
        <v>3</v>
      </c>
      <c r="O6" s="20">
        <f>29-N6</f>
        <v>26</v>
      </c>
      <c r="P6">
        <v>1</v>
      </c>
      <c r="Q6">
        <v>320</v>
      </c>
      <c r="R6">
        <v>6</v>
      </c>
      <c r="S6" s="20">
        <f>+10-R6</f>
        <v>4</v>
      </c>
      <c r="T6">
        <v>2</v>
      </c>
      <c r="U6">
        <v>630</v>
      </c>
      <c r="V6">
        <v>11</v>
      </c>
      <c r="W6" s="20">
        <f>16-V6</f>
        <v>5</v>
      </c>
      <c r="X6" s="20">
        <f>+G6+K6+O6+S6+W6</f>
        <v>58</v>
      </c>
      <c r="Y6" s="20">
        <f>E6+I6+M6+Q6+U6</f>
        <v>4590</v>
      </c>
    </row>
    <row r="7" spans="1:25" ht="13.5">
      <c r="A7" s="37">
        <v>4</v>
      </c>
      <c r="B7" s="2" t="s">
        <v>50</v>
      </c>
      <c r="C7" s="2" t="s">
        <v>51</v>
      </c>
      <c r="D7" s="2">
        <v>4</v>
      </c>
      <c r="E7" s="2">
        <v>1410</v>
      </c>
      <c r="F7" s="2">
        <v>5</v>
      </c>
      <c r="G7" s="20">
        <f>17-F7</f>
        <v>12</v>
      </c>
      <c r="H7" s="2">
        <v>3</v>
      </c>
      <c r="I7" s="2">
        <v>1100</v>
      </c>
      <c r="J7">
        <v>2</v>
      </c>
      <c r="K7" s="20">
        <f>17-J7</f>
        <v>15</v>
      </c>
      <c r="L7" s="2">
        <v>0</v>
      </c>
      <c r="M7" s="2">
        <v>0</v>
      </c>
      <c r="N7">
        <v>22.5</v>
      </c>
      <c r="O7" s="20">
        <f>29-N7</f>
        <v>6.5</v>
      </c>
      <c r="P7" s="20">
        <v>5</v>
      </c>
      <c r="Q7" s="20">
        <v>1620</v>
      </c>
      <c r="R7" s="20">
        <v>5</v>
      </c>
      <c r="S7" s="20">
        <f>+10-R7</f>
        <v>5</v>
      </c>
      <c r="T7" s="20">
        <v>6</v>
      </c>
      <c r="U7" s="20">
        <v>1750</v>
      </c>
      <c r="V7">
        <v>2</v>
      </c>
      <c r="W7" s="20">
        <f>16-V7</f>
        <v>14</v>
      </c>
      <c r="X7" s="14">
        <f>+G7+K7+O7+S7+W7</f>
        <v>52.5</v>
      </c>
      <c r="Y7" s="14">
        <f>E7+I7+M7+Q7+U7</f>
        <v>5880</v>
      </c>
    </row>
    <row r="8" spans="1:25" ht="13.5">
      <c r="A8" s="37">
        <v>5</v>
      </c>
      <c r="B8" s="2" t="s">
        <v>46</v>
      </c>
      <c r="C8" s="2" t="s">
        <v>47</v>
      </c>
      <c r="D8" s="2">
        <v>2</v>
      </c>
      <c r="E8" s="2">
        <v>610</v>
      </c>
      <c r="F8">
        <v>10</v>
      </c>
      <c r="G8" s="20">
        <f>17-F8</f>
        <v>7</v>
      </c>
      <c r="H8" s="2">
        <v>0</v>
      </c>
      <c r="I8" s="2">
        <v>0</v>
      </c>
      <c r="J8">
        <v>15</v>
      </c>
      <c r="K8" s="20">
        <f>17-J8</f>
        <v>2</v>
      </c>
      <c r="L8" s="2">
        <v>0</v>
      </c>
      <c r="M8" s="2">
        <v>0</v>
      </c>
      <c r="N8">
        <v>22.5</v>
      </c>
      <c r="O8" s="20">
        <f>29-N8</f>
        <v>6.5</v>
      </c>
      <c r="P8">
        <v>6</v>
      </c>
      <c r="Q8">
        <v>2170</v>
      </c>
      <c r="R8" s="39">
        <v>1</v>
      </c>
      <c r="S8" s="20">
        <f>+10-R8</f>
        <v>9</v>
      </c>
      <c r="T8">
        <v>4</v>
      </c>
      <c r="U8">
        <v>1070</v>
      </c>
      <c r="V8">
        <v>4</v>
      </c>
      <c r="W8" s="20">
        <f>16-V8</f>
        <v>12</v>
      </c>
      <c r="X8" s="14">
        <f>+G8+K8+O8+S8+W8</f>
        <v>36.5</v>
      </c>
      <c r="Y8" s="14">
        <f>E8+I8+M8+Q8+U8</f>
        <v>3850</v>
      </c>
    </row>
    <row r="9" spans="1:25" ht="13.5">
      <c r="A9" s="37">
        <v>6</v>
      </c>
      <c r="B9" s="2" t="s">
        <v>96</v>
      </c>
      <c r="C9" s="2" t="s">
        <v>97</v>
      </c>
      <c r="L9">
        <v>3</v>
      </c>
      <c r="M9">
        <v>880</v>
      </c>
      <c r="N9">
        <v>6</v>
      </c>
      <c r="O9" s="20">
        <f>29-N9</f>
        <v>23</v>
      </c>
      <c r="P9" s="20"/>
      <c r="Q9" s="20"/>
      <c r="T9">
        <v>3</v>
      </c>
      <c r="U9">
        <v>840</v>
      </c>
      <c r="V9">
        <v>8</v>
      </c>
      <c r="W9" s="20">
        <f>16-V9</f>
        <v>8</v>
      </c>
      <c r="X9" s="14">
        <f>+G9+K9+O9+S9+W9</f>
        <v>31</v>
      </c>
      <c r="Y9" s="14">
        <f>E9+I9+M9+Q9+U9</f>
        <v>1720</v>
      </c>
    </row>
    <row r="10" spans="1:25" ht="13.5">
      <c r="A10" s="37">
        <v>7</v>
      </c>
      <c r="B10" s="2" t="s">
        <v>98</v>
      </c>
      <c r="C10" s="2" t="s">
        <v>99</v>
      </c>
      <c r="D10" s="2">
        <v>0</v>
      </c>
      <c r="E10" s="2">
        <v>0</v>
      </c>
      <c r="F10">
        <v>14.5</v>
      </c>
      <c r="G10" s="20">
        <f>17-F10</f>
        <v>2.5</v>
      </c>
      <c r="H10" s="2">
        <v>1</v>
      </c>
      <c r="I10" s="2">
        <v>330</v>
      </c>
      <c r="J10">
        <v>12</v>
      </c>
      <c r="K10" s="20">
        <f>17-J10</f>
        <v>5</v>
      </c>
      <c r="L10" s="2">
        <v>1</v>
      </c>
      <c r="M10" s="2">
        <v>420</v>
      </c>
      <c r="N10">
        <v>9</v>
      </c>
      <c r="O10" s="20">
        <f>29-N10</f>
        <v>20</v>
      </c>
      <c r="P10" s="20">
        <v>0</v>
      </c>
      <c r="Q10" s="20">
        <v>0</v>
      </c>
      <c r="R10" s="20">
        <v>8</v>
      </c>
      <c r="S10" s="20">
        <f>+10-R10</f>
        <v>2</v>
      </c>
      <c r="W10" s="20"/>
      <c r="X10" s="14">
        <f>+G10+K10+O10+S10+W10</f>
        <v>29.5</v>
      </c>
      <c r="Y10" s="14">
        <f>E10+I10+M10+Q10+U10</f>
        <v>750</v>
      </c>
    </row>
    <row r="11" spans="1:25" ht="13.5">
      <c r="A11" s="37">
        <v>9</v>
      </c>
      <c r="B11" t="s">
        <v>100</v>
      </c>
      <c r="C11" t="s">
        <v>101</v>
      </c>
      <c r="L11">
        <v>1</v>
      </c>
      <c r="M11">
        <v>390</v>
      </c>
      <c r="N11">
        <v>10</v>
      </c>
      <c r="O11" s="20">
        <f>29-N11</f>
        <v>19</v>
      </c>
      <c r="T11">
        <v>3</v>
      </c>
      <c r="U11">
        <v>930</v>
      </c>
      <c r="V11">
        <v>6</v>
      </c>
      <c r="W11" s="20">
        <f>16-V11</f>
        <v>10</v>
      </c>
      <c r="X11" s="14">
        <f>+G11+K11+O11+S11+W11</f>
        <v>29</v>
      </c>
      <c r="Y11" s="14">
        <f>E11+I11+M11+Q11+U11</f>
        <v>1320</v>
      </c>
    </row>
    <row r="12" spans="1:25" ht="13.5">
      <c r="A12" s="37">
        <v>8</v>
      </c>
      <c r="B12" t="s">
        <v>102</v>
      </c>
      <c r="C12" t="s">
        <v>103</v>
      </c>
      <c r="D12" s="2">
        <v>3</v>
      </c>
      <c r="E12" s="2">
        <v>1290</v>
      </c>
      <c r="F12">
        <v>6</v>
      </c>
      <c r="G12" s="20">
        <f>17-F12</f>
        <v>11</v>
      </c>
      <c r="H12">
        <v>0</v>
      </c>
      <c r="I12">
        <v>0</v>
      </c>
      <c r="J12">
        <v>15</v>
      </c>
      <c r="K12" s="20">
        <f>17-J12</f>
        <v>2</v>
      </c>
      <c r="L12">
        <v>1</v>
      </c>
      <c r="M12">
        <v>320</v>
      </c>
      <c r="N12">
        <v>13</v>
      </c>
      <c r="O12" s="20">
        <f>29-N12</f>
        <v>16</v>
      </c>
      <c r="W12" s="20"/>
      <c r="X12" s="14">
        <f>+G12+K12+O12+S12+W12</f>
        <v>29</v>
      </c>
      <c r="Y12" s="14">
        <f>E12+I12+M12+Q12+U12</f>
        <v>1610</v>
      </c>
    </row>
    <row r="13" spans="1:25" ht="13.5">
      <c r="A13" s="37">
        <v>10</v>
      </c>
      <c r="B13" s="2" t="s">
        <v>104</v>
      </c>
      <c r="C13" s="2" t="s">
        <v>105</v>
      </c>
      <c r="L13">
        <v>4</v>
      </c>
      <c r="M13">
        <v>1240</v>
      </c>
      <c r="N13" s="38">
        <v>1</v>
      </c>
      <c r="O13" s="20">
        <f>29-N13</f>
        <v>28</v>
      </c>
      <c r="P13" s="20"/>
      <c r="Q13" s="20"/>
      <c r="W13" s="20"/>
      <c r="X13" s="14">
        <f>+G13+K13+O13+S13+W13</f>
        <v>28</v>
      </c>
      <c r="Y13" s="14">
        <f>E13+I13+M13+Q13+U13</f>
        <v>1240</v>
      </c>
    </row>
    <row r="14" spans="1:25" ht="13.5">
      <c r="A14" s="37">
        <v>11</v>
      </c>
      <c r="B14" t="s">
        <v>106</v>
      </c>
      <c r="C14" t="s">
        <v>107</v>
      </c>
      <c r="L14">
        <v>1</v>
      </c>
      <c r="M14">
        <v>320</v>
      </c>
      <c r="N14">
        <v>13</v>
      </c>
      <c r="O14" s="20">
        <f>29-N14</f>
        <v>16</v>
      </c>
      <c r="T14">
        <v>3</v>
      </c>
      <c r="U14">
        <v>940</v>
      </c>
      <c r="V14">
        <v>5</v>
      </c>
      <c r="W14" s="20">
        <f>16-V14</f>
        <v>11</v>
      </c>
      <c r="X14" s="14">
        <f>+G14+K14+O14+S14+W14</f>
        <v>27</v>
      </c>
      <c r="Y14" s="14">
        <f>E14+I14+M14+Q14+U14</f>
        <v>1260</v>
      </c>
    </row>
    <row r="15" spans="1:25" ht="13.5">
      <c r="A15" s="37">
        <v>12</v>
      </c>
      <c r="B15" t="s">
        <v>109</v>
      </c>
      <c r="C15" t="s">
        <v>110</v>
      </c>
      <c r="L15">
        <v>3</v>
      </c>
      <c r="M15">
        <v>860</v>
      </c>
      <c r="N15">
        <v>7</v>
      </c>
      <c r="O15" s="20">
        <f>29-N15</f>
        <v>22</v>
      </c>
      <c r="T15">
        <v>2</v>
      </c>
      <c r="U15">
        <v>590</v>
      </c>
      <c r="V15">
        <v>12</v>
      </c>
      <c r="W15" s="20">
        <f>16-V15</f>
        <v>4</v>
      </c>
      <c r="X15" s="14">
        <f>+G15+K15+O15+S15+W15</f>
        <v>26</v>
      </c>
      <c r="Y15" s="14">
        <f>E15+I15+M15+Q15+U15</f>
        <v>1450</v>
      </c>
    </row>
    <row r="16" spans="1:25" ht="13.5">
      <c r="A16" s="37">
        <v>13</v>
      </c>
      <c r="B16" s="2" t="s">
        <v>48</v>
      </c>
      <c r="C16" s="2" t="s">
        <v>49</v>
      </c>
      <c r="D16" s="2">
        <v>1</v>
      </c>
      <c r="E16" s="2">
        <v>300</v>
      </c>
      <c r="F16">
        <v>12</v>
      </c>
      <c r="G16" s="20">
        <f>17-F16</f>
        <v>5</v>
      </c>
      <c r="H16">
        <v>2</v>
      </c>
      <c r="I16">
        <v>720</v>
      </c>
      <c r="J16">
        <v>6</v>
      </c>
      <c r="K16" s="20">
        <f>17-J16</f>
        <v>11</v>
      </c>
      <c r="O16" s="20"/>
      <c r="P16" s="20"/>
      <c r="Q16" s="20"/>
      <c r="R16" s="14"/>
      <c r="S16" s="20"/>
      <c r="T16">
        <v>3</v>
      </c>
      <c r="U16">
        <v>860</v>
      </c>
      <c r="V16">
        <v>7</v>
      </c>
      <c r="W16" s="20">
        <f>16-V16</f>
        <v>9</v>
      </c>
      <c r="X16" s="14">
        <f>+G16+K16+O16+S16+W16</f>
        <v>25</v>
      </c>
      <c r="Y16" s="14">
        <f>E16+I16+M16+Q16+U16</f>
        <v>1880</v>
      </c>
    </row>
    <row r="17" spans="1:25" ht="13.5">
      <c r="A17" s="37">
        <v>14</v>
      </c>
      <c r="B17" s="2" t="s">
        <v>111</v>
      </c>
      <c r="C17" s="2" t="s">
        <v>112</v>
      </c>
      <c r="L17">
        <v>3</v>
      </c>
      <c r="M17">
        <v>940</v>
      </c>
      <c r="N17">
        <v>4</v>
      </c>
      <c r="O17" s="20">
        <f>29-N17</f>
        <v>25</v>
      </c>
      <c r="P17" s="20"/>
      <c r="Q17" s="20"/>
      <c r="X17" s="14">
        <f>+G17+K17+O17+S17+W17</f>
        <v>25</v>
      </c>
      <c r="Y17" s="14">
        <f>E17+I17+M17+Q17+U17</f>
        <v>940</v>
      </c>
    </row>
    <row r="18" spans="1:25" ht="13.5">
      <c r="A18" s="37">
        <v>15</v>
      </c>
      <c r="B18" s="17" t="s">
        <v>113</v>
      </c>
      <c r="C18" s="17" t="s">
        <v>114</v>
      </c>
      <c r="D18" s="17">
        <v>4</v>
      </c>
      <c r="E18" s="17">
        <v>1500</v>
      </c>
      <c r="F18" s="2">
        <v>3</v>
      </c>
      <c r="G18" s="20">
        <f>17-F18</f>
        <v>14</v>
      </c>
      <c r="H18" s="17">
        <v>2</v>
      </c>
      <c r="I18" s="17">
        <v>620</v>
      </c>
      <c r="J18">
        <v>7</v>
      </c>
      <c r="K18" s="20">
        <f>17-J18</f>
        <v>10</v>
      </c>
      <c r="L18" s="2"/>
      <c r="M18" s="2"/>
      <c r="N18" s="2"/>
      <c r="O18" s="20"/>
      <c r="P18" s="20"/>
      <c r="Q18" s="20"/>
      <c r="R18" s="2"/>
      <c r="S18" s="20"/>
      <c r="W18" s="20"/>
      <c r="X18" s="14">
        <f>+G18+K18+O18+S18+W18</f>
        <v>24</v>
      </c>
      <c r="Y18" s="14">
        <f>E18+I18+M18+Q18+U18</f>
        <v>2120</v>
      </c>
    </row>
    <row r="19" spans="1:25" ht="13.5">
      <c r="A19" s="37">
        <v>16</v>
      </c>
      <c r="B19" t="s">
        <v>116</v>
      </c>
      <c r="C19" t="s">
        <v>117</v>
      </c>
      <c r="L19">
        <v>3</v>
      </c>
      <c r="M19">
        <v>930</v>
      </c>
      <c r="N19">
        <v>5</v>
      </c>
      <c r="O19" s="20">
        <f>29-N19</f>
        <v>24</v>
      </c>
      <c r="W19" s="20"/>
      <c r="X19" s="14">
        <f>+G19+K19+O19+S19+W19</f>
        <v>24</v>
      </c>
      <c r="Y19" s="14">
        <f>E19+I19+M19+Q19+U19</f>
        <v>930</v>
      </c>
    </row>
    <row r="20" spans="1:25" ht="13.5">
      <c r="A20" s="37">
        <v>17</v>
      </c>
      <c r="B20" t="s">
        <v>215</v>
      </c>
      <c r="C20" t="s">
        <v>51</v>
      </c>
      <c r="D20" s="2">
        <v>2</v>
      </c>
      <c r="E20" s="2">
        <v>740</v>
      </c>
      <c r="F20" s="2">
        <v>7.5</v>
      </c>
      <c r="G20" s="20">
        <f>17-F20</f>
        <v>9.5</v>
      </c>
      <c r="H20">
        <v>2</v>
      </c>
      <c r="I20">
        <v>730</v>
      </c>
      <c r="J20">
        <v>5</v>
      </c>
      <c r="K20" s="20">
        <f>17-J20</f>
        <v>12</v>
      </c>
      <c r="O20" s="20"/>
      <c r="P20">
        <v>0</v>
      </c>
      <c r="Q20">
        <v>0</v>
      </c>
      <c r="R20" s="20">
        <v>8</v>
      </c>
      <c r="S20" s="20">
        <f>+10-R20</f>
        <v>2</v>
      </c>
      <c r="W20" s="20"/>
      <c r="X20" s="14">
        <f>+G20+K20+O20+S20+W20</f>
        <v>23.5</v>
      </c>
      <c r="Y20" s="14">
        <f>E20+I20+M20+Q20+U20</f>
        <v>1470</v>
      </c>
    </row>
    <row r="21" spans="1:25" ht="13.5">
      <c r="A21" s="37">
        <v>18</v>
      </c>
      <c r="B21" t="s">
        <v>121</v>
      </c>
      <c r="C21" t="s">
        <v>122</v>
      </c>
      <c r="D21" s="2">
        <v>2</v>
      </c>
      <c r="E21" s="2">
        <v>740</v>
      </c>
      <c r="F21">
        <v>7.5</v>
      </c>
      <c r="G21" s="20">
        <f>17-F21</f>
        <v>9.5</v>
      </c>
      <c r="H21">
        <v>1</v>
      </c>
      <c r="I21">
        <v>410</v>
      </c>
      <c r="J21">
        <v>10</v>
      </c>
      <c r="K21" s="20">
        <f>17-J21</f>
        <v>7</v>
      </c>
      <c r="L21">
        <v>0</v>
      </c>
      <c r="M21">
        <v>0</v>
      </c>
      <c r="N21">
        <v>22.5</v>
      </c>
      <c r="O21" s="20">
        <f>29-N21</f>
        <v>6.5</v>
      </c>
      <c r="W21" s="20"/>
      <c r="X21" s="14">
        <f>+G21+K21+O21+S21+W21</f>
        <v>23</v>
      </c>
      <c r="Y21" s="14">
        <f>E21+I21+M21+Q21+U21</f>
        <v>1150</v>
      </c>
    </row>
    <row r="22" spans="1:25" ht="13.5">
      <c r="A22" s="37">
        <v>19</v>
      </c>
      <c r="B22" t="s">
        <v>125</v>
      </c>
      <c r="C22" t="s">
        <v>126</v>
      </c>
      <c r="L22">
        <v>1</v>
      </c>
      <c r="M22">
        <v>320</v>
      </c>
      <c r="N22">
        <v>13</v>
      </c>
      <c r="O22" s="20">
        <f>29-N22</f>
        <v>16</v>
      </c>
      <c r="T22">
        <v>2</v>
      </c>
      <c r="U22">
        <v>670</v>
      </c>
      <c r="V22">
        <v>10</v>
      </c>
      <c r="W22" s="20">
        <f>16-V22</f>
        <v>6</v>
      </c>
      <c r="X22" s="14">
        <f>+G22+K22+O22+S22+W22</f>
        <v>22</v>
      </c>
      <c r="Y22" s="14">
        <f>E22+I22+M22+Q22+U22</f>
        <v>990</v>
      </c>
    </row>
    <row r="23" spans="1:25" ht="13.5">
      <c r="A23" s="37">
        <v>20</v>
      </c>
      <c r="B23" s="2" t="s">
        <v>127</v>
      </c>
      <c r="C23" s="2" t="s">
        <v>119</v>
      </c>
      <c r="L23">
        <v>1</v>
      </c>
      <c r="M23">
        <v>330</v>
      </c>
      <c r="N23">
        <v>11</v>
      </c>
      <c r="O23" s="20">
        <f>29-N23</f>
        <v>18</v>
      </c>
      <c r="P23" s="20"/>
      <c r="Q23" s="20"/>
      <c r="R23" s="20"/>
      <c r="S23" s="20"/>
      <c r="T23">
        <v>1</v>
      </c>
      <c r="U23">
        <v>370</v>
      </c>
      <c r="V23">
        <v>13</v>
      </c>
      <c r="W23" s="20">
        <f>16-V23</f>
        <v>3</v>
      </c>
      <c r="X23" s="14">
        <f>+G23+K23+O23+S23+W23</f>
        <v>21</v>
      </c>
      <c r="Y23" s="14">
        <f>E23+I23+M23+Q23+U23</f>
        <v>700</v>
      </c>
    </row>
    <row r="24" spans="1:25" ht="13.5">
      <c r="A24" s="37">
        <v>21</v>
      </c>
      <c r="B24" s="2" t="s">
        <v>128</v>
      </c>
      <c r="C24" s="2" t="s">
        <v>129</v>
      </c>
      <c r="L24">
        <v>2</v>
      </c>
      <c r="M24">
        <v>820</v>
      </c>
      <c r="N24">
        <v>8</v>
      </c>
      <c r="O24" s="20">
        <f>29-N24</f>
        <v>21</v>
      </c>
      <c r="P24" s="20"/>
      <c r="Q24" s="20"/>
      <c r="W24" s="20"/>
      <c r="X24" s="14">
        <f>+G24+K24+O24+S24+W24</f>
        <v>21</v>
      </c>
      <c r="Y24" s="14">
        <f>E24+I24+M24+Q24+U24</f>
        <v>820</v>
      </c>
    </row>
    <row r="25" spans="1:25" ht="13.5">
      <c r="A25" s="37">
        <v>22</v>
      </c>
      <c r="B25" t="s">
        <v>130</v>
      </c>
      <c r="C25" t="s">
        <v>131</v>
      </c>
      <c r="L25">
        <v>0</v>
      </c>
      <c r="M25">
        <v>0</v>
      </c>
      <c r="N25">
        <v>22.5</v>
      </c>
      <c r="O25" s="20">
        <f>29-N25</f>
        <v>6.5</v>
      </c>
      <c r="T25">
        <v>4</v>
      </c>
      <c r="U25">
        <v>1130</v>
      </c>
      <c r="V25">
        <v>3</v>
      </c>
      <c r="W25" s="20">
        <f>16-V25</f>
        <v>13</v>
      </c>
      <c r="X25" s="14">
        <f>+G25+K25+O25+S25+W25</f>
        <v>19.5</v>
      </c>
      <c r="Y25" s="14">
        <f>E25+I25+M25+Q25+U25</f>
        <v>1130</v>
      </c>
    </row>
    <row r="26" spans="1:25" ht="13.5">
      <c r="A26" s="37">
        <v>23</v>
      </c>
      <c r="B26" t="s">
        <v>199</v>
      </c>
      <c r="C26" t="s">
        <v>243</v>
      </c>
      <c r="D26" s="2">
        <v>0</v>
      </c>
      <c r="E26" s="2">
        <v>0</v>
      </c>
      <c r="F26">
        <v>14.5</v>
      </c>
      <c r="G26" s="20">
        <f>17-F26</f>
        <v>2.5</v>
      </c>
      <c r="H26">
        <v>6</v>
      </c>
      <c r="I26">
        <v>1900</v>
      </c>
      <c r="J26" s="38">
        <v>1</v>
      </c>
      <c r="K26" s="20">
        <f>17-J26</f>
        <v>16</v>
      </c>
      <c r="O26" s="20"/>
      <c r="W26" s="20"/>
      <c r="X26" s="14">
        <f>+G26+K26+O26+S26+W26</f>
        <v>18.5</v>
      </c>
      <c r="Y26" s="14">
        <f>E26+I26+M26+Q26+U26</f>
        <v>1900</v>
      </c>
    </row>
    <row r="27" spans="1:25" ht="13.5">
      <c r="A27" s="37">
        <v>24</v>
      </c>
      <c r="B27" s="2" t="s">
        <v>136</v>
      </c>
      <c r="C27" s="2" t="s">
        <v>137</v>
      </c>
      <c r="D27" s="2">
        <v>1</v>
      </c>
      <c r="E27" s="2">
        <v>400</v>
      </c>
      <c r="F27" s="2">
        <v>11</v>
      </c>
      <c r="G27" s="20">
        <f>17-F27</f>
        <v>6</v>
      </c>
      <c r="H27" s="2">
        <v>1</v>
      </c>
      <c r="I27" s="2">
        <v>400</v>
      </c>
      <c r="J27">
        <v>11</v>
      </c>
      <c r="K27" s="20">
        <f>17-J27</f>
        <v>6</v>
      </c>
      <c r="L27" s="2">
        <v>0</v>
      </c>
      <c r="M27" s="2">
        <v>0</v>
      </c>
      <c r="N27">
        <v>22.5</v>
      </c>
      <c r="O27" s="20">
        <f>29-N27</f>
        <v>6.5</v>
      </c>
      <c r="P27" s="20"/>
      <c r="Q27" s="20"/>
      <c r="R27" s="20"/>
      <c r="S27" s="20"/>
      <c r="W27" s="20"/>
      <c r="X27" s="14">
        <f>+G27+K27+O27+S27+W27</f>
        <v>18.5</v>
      </c>
      <c r="Y27" s="14">
        <f>E27+I27+M27+Q27+U27</f>
        <v>800</v>
      </c>
    </row>
    <row r="28" spans="1:25" ht="13.5">
      <c r="A28" s="37">
        <v>25</v>
      </c>
      <c r="B28" s="2" t="s">
        <v>136</v>
      </c>
      <c r="C28" s="2" t="s">
        <v>49</v>
      </c>
      <c r="D28" s="2">
        <v>0</v>
      </c>
      <c r="E28" s="2">
        <v>0</v>
      </c>
      <c r="F28" s="2">
        <v>14.5</v>
      </c>
      <c r="G28" s="20">
        <f>17-F28</f>
        <v>2.5</v>
      </c>
      <c r="H28" s="2">
        <v>1</v>
      </c>
      <c r="I28" s="2">
        <v>540</v>
      </c>
      <c r="J28">
        <v>8</v>
      </c>
      <c r="K28" s="20">
        <f>17-J28</f>
        <v>9</v>
      </c>
      <c r="L28" s="2">
        <v>0</v>
      </c>
      <c r="M28" s="2">
        <v>0</v>
      </c>
      <c r="N28">
        <v>22.5</v>
      </c>
      <c r="O28" s="20">
        <f>29-N28</f>
        <v>6.5</v>
      </c>
      <c r="P28" s="20"/>
      <c r="Q28" s="20"/>
      <c r="S28" s="20"/>
      <c r="W28" s="20"/>
      <c r="X28" s="14">
        <f>+G28+K28+O28+S28+W28</f>
        <v>18</v>
      </c>
      <c r="Y28" s="14">
        <f>E28+I28+M28+Q28+U28</f>
        <v>540</v>
      </c>
    </row>
    <row r="29" spans="1:25" ht="13.5">
      <c r="A29" s="37">
        <v>26</v>
      </c>
      <c r="B29" s="2" t="s">
        <v>144</v>
      </c>
      <c r="C29" s="2" t="s">
        <v>107</v>
      </c>
      <c r="L29">
        <v>1</v>
      </c>
      <c r="M29">
        <v>300</v>
      </c>
      <c r="N29">
        <v>15</v>
      </c>
      <c r="O29" s="20">
        <f>29-N29</f>
        <v>14</v>
      </c>
      <c r="P29" s="20"/>
      <c r="Q29" s="20"/>
      <c r="W29" s="20"/>
      <c r="X29" s="14">
        <f>+G29+K29+O29+S29+W29</f>
        <v>14</v>
      </c>
      <c r="Y29" s="14">
        <f>E29+I29+M29+Q29+U29</f>
        <v>300</v>
      </c>
    </row>
    <row r="30" spans="1:25" ht="13.5">
      <c r="A30" s="37">
        <v>27</v>
      </c>
      <c r="B30" t="s">
        <v>149</v>
      </c>
      <c r="C30" t="s">
        <v>88</v>
      </c>
      <c r="L30">
        <v>1</v>
      </c>
      <c r="M30">
        <v>290</v>
      </c>
      <c r="N30">
        <v>16</v>
      </c>
      <c r="O30" s="20">
        <f>29-N30</f>
        <v>13</v>
      </c>
      <c r="W30" s="20"/>
      <c r="X30" s="14">
        <f>+G30+K30+O30+S30+W30</f>
        <v>13</v>
      </c>
      <c r="Y30" s="14">
        <f>E30+I30+M30+Q30+U30</f>
        <v>290</v>
      </c>
    </row>
    <row r="31" spans="1:25" ht="13.5">
      <c r="A31" s="37">
        <v>28</v>
      </c>
      <c r="B31" s="2" t="s">
        <v>134</v>
      </c>
      <c r="C31" s="2" t="s">
        <v>135</v>
      </c>
      <c r="D31" s="2">
        <v>2</v>
      </c>
      <c r="E31" s="2">
        <v>640</v>
      </c>
      <c r="F31" s="2">
        <v>9</v>
      </c>
      <c r="G31" s="20">
        <f>17-F31</f>
        <v>8</v>
      </c>
      <c r="H31" s="2">
        <v>1</v>
      </c>
      <c r="I31" s="2">
        <v>290</v>
      </c>
      <c r="J31">
        <v>13</v>
      </c>
      <c r="K31" s="20">
        <f>17-J31</f>
        <v>4</v>
      </c>
      <c r="L31" s="2"/>
      <c r="M31" s="2"/>
      <c r="X31" s="14">
        <f>+G31+K31+O31+S31+W31</f>
        <v>12</v>
      </c>
      <c r="Y31" s="14">
        <f>E31+I31+M31+Q31+U31</f>
        <v>930</v>
      </c>
    </row>
    <row r="32" spans="1:25" ht="13.5">
      <c r="A32" s="37">
        <v>29</v>
      </c>
      <c r="B32" s="2" t="s">
        <v>161</v>
      </c>
      <c r="C32" s="2" t="s">
        <v>162</v>
      </c>
      <c r="L32">
        <v>0</v>
      </c>
      <c r="M32">
        <v>0</v>
      </c>
      <c r="N32">
        <v>22.5</v>
      </c>
      <c r="O32" s="20">
        <f>29-N32</f>
        <v>6.5</v>
      </c>
      <c r="P32" s="20"/>
      <c r="Q32" s="20"/>
      <c r="T32">
        <v>0</v>
      </c>
      <c r="U32">
        <v>0</v>
      </c>
      <c r="V32">
        <v>15</v>
      </c>
      <c r="W32" s="20">
        <f>16-V32</f>
        <v>1</v>
      </c>
      <c r="X32" s="14">
        <f>+G32+K32+O32+S32+W32</f>
        <v>7.5</v>
      </c>
      <c r="Y32" s="14">
        <f>E32+I32+M32+Q32+U32</f>
        <v>0</v>
      </c>
    </row>
    <row r="33" spans="1:25" ht="13.5">
      <c r="A33" s="37">
        <v>30</v>
      </c>
      <c r="B33" s="2" t="s">
        <v>163</v>
      </c>
      <c r="C33" s="2" t="s">
        <v>164</v>
      </c>
      <c r="G33" s="20"/>
      <c r="K33" s="20"/>
      <c r="L33">
        <v>0</v>
      </c>
      <c r="M33">
        <v>0</v>
      </c>
      <c r="N33">
        <v>22.5</v>
      </c>
      <c r="O33" s="20">
        <f>29-N33</f>
        <v>6.5</v>
      </c>
      <c r="P33" s="20"/>
      <c r="Q33" s="20"/>
      <c r="X33" s="14">
        <f>+G33+K33+O33+S33+W33</f>
        <v>6.5</v>
      </c>
      <c r="Y33" s="14">
        <f>E33+I33+M33+Q33+U33</f>
        <v>0</v>
      </c>
    </row>
    <row r="34" spans="1:25" ht="13.5">
      <c r="A34" s="37">
        <v>31</v>
      </c>
      <c r="B34" t="s">
        <v>167</v>
      </c>
      <c r="C34" t="s">
        <v>168</v>
      </c>
      <c r="L34">
        <v>0</v>
      </c>
      <c r="M34">
        <v>0</v>
      </c>
      <c r="N34">
        <v>22.5</v>
      </c>
      <c r="O34" s="20">
        <f>29-N34</f>
        <v>6.5</v>
      </c>
      <c r="W34" s="20"/>
      <c r="X34" s="14">
        <f>+G34+K34+O34+S34+W34</f>
        <v>6.5</v>
      </c>
      <c r="Y34" s="14">
        <f>E34+I34+M34+Q34+U34</f>
        <v>0</v>
      </c>
    </row>
    <row r="35" spans="1:25" ht="13.5">
      <c r="A35" s="37">
        <v>32</v>
      </c>
      <c r="B35" s="2" t="s">
        <v>171</v>
      </c>
      <c r="C35" s="2" t="s">
        <v>172</v>
      </c>
      <c r="L35">
        <v>0</v>
      </c>
      <c r="M35">
        <v>0</v>
      </c>
      <c r="N35">
        <v>22.5</v>
      </c>
      <c r="O35" s="20">
        <f>29-N35</f>
        <v>6.5</v>
      </c>
      <c r="P35" s="20"/>
      <c r="Q35" s="20"/>
      <c r="W35" s="20"/>
      <c r="X35" s="14">
        <f>+G35+K35+O35+S35+W35</f>
        <v>6.5</v>
      </c>
      <c r="Y35" s="14">
        <f>E35+I35+M35+Q35+U35</f>
        <v>0</v>
      </c>
    </row>
    <row r="36" spans="1:25" ht="13.5">
      <c r="A36" s="37">
        <v>33</v>
      </c>
      <c r="B36" t="s">
        <v>173</v>
      </c>
      <c r="C36" t="s">
        <v>174</v>
      </c>
      <c r="L36">
        <v>0</v>
      </c>
      <c r="M36">
        <v>0</v>
      </c>
      <c r="N36">
        <v>22.5</v>
      </c>
      <c r="O36" s="20">
        <f>29-N36</f>
        <v>6.5</v>
      </c>
      <c r="W36" s="20"/>
      <c r="X36" s="14">
        <f>+G36+K36+O36+S36+W36</f>
        <v>6.5</v>
      </c>
      <c r="Y36" s="14">
        <f>E36+I36+M36+Q36+U36</f>
        <v>0</v>
      </c>
    </row>
    <row r="37" spans="1:25" ht="13.5">
      <c r="A37" s="37">
        <v>34</v>
      </c>
      <c r="B37" s="17" t="s">
        <v>175</v>
      </c>
      <c r="C37" s="17" t="s">
        <v>76</v>
      </c>
      <c r="F37" s="2"/>
      <c r="G37" s="20"/>
      <c r="K37" s="20"/>
      <c r="L37" s="2"/>
      <c r="M37" s="2"/>
      <c r="P37">
        <v>5</v>
      </c>
      <c r="Q37">
        <v>1710</v>
      </c>
      <c r="R37">
        <v>4</v>
      </c>
      <c r="S37" s="20">
        <f>+10-R37</f>
        <v>6</v>
      </c>
      <c r="T37" s="20"/>
      <c r="U37" s="20"/>
      <c r="X37" s="14">
        <f>+G37+K37+O37+S37+W37</f>
        <v>6</v>
      </c>
      <c r="Y37" s="14">
        <f>E37+I37+M37+Q37+U37</f>
        <v>1710</v>
      </c>
    </row>
    <row r="38" spans="1:25" ht="13.5">
      <c r="A38" s="37">
        <v>35</v>
      </c>
      <c r="B38" s="2" t="s">
        <v>113</v>
      </c>
      <c r="C38" s="2" t="s">
        <v>137</v>
      </c>
      <c r="D38" s="2">
        <v>0</v>
      </c>
      <c r="E38" s="2">
        <v>0</v>
      </c>
      <c r="F38" s="2">
        <v>14.5</v>
      </c>
      <c r="G38" s="20">
        <f>17-F38</f>
        <v>2.5</v>
      </c>
      <c r="H38" s="2">
        <v>0</v>
      </c>
      <c r="I38" s="2">
        <v>0</v>
      </c>
      <c r="J38">
        <v>15</v>
      </c>
      <c r="K38" s="20">
        <f>17-J38</f>
        <v>2</v>
      </c>
      <c r="L38" s="2"/>
      <c r="M38" s="2"/>
      <c r="O38" s="20"/>
      <c r="P38" s="20"/>
      <c r="Q38" s="20"/>
      <c r="R38" s="2"/>
      <c r="S38" s="20"/>
      <c r="W38" s="20"/>
      <c r="X38" s="14">
        <f>+G38+K38+O38+S38+W38</f>
        <v>4.5</v>
      </c>
      <c r="Y38" s="14">
        <f>E38+I38+M38+Q38+U38</f>
        <v>0</v>
      </c>
    </row>
    <row r="39" spans="1:25" ht="13.5">
      <c r="A39" s="37">
        <v>36</v>
      </c>
      <c r="B39" t="s">
        <v>187</v>
      </c>
      <c r="C39" t="s">
        <v>148</v>
      </c>
      <c r="O39" s="20"/>
      <c r="T39">
        <v>1</v>
      </c>
      <c r="U39">
        <v>290</v>
      </c>
      <c r="V39">
        <v>14</v>
      </c>
      <c r="W39" s="20">
        <f>16-V39</f>
        <v>2</v>
      </c>
      <c r="X39" s="14">
        <f>+G39+K39+O39+S39+W39</f>
        <v>2</v>
      </c>
      <c r="Y39" s="14">
        <f>E39+I39+M39+Q39+U39</f>
        <v>290</v>
      </c>
    </row>
    <row r="40" spans="1:25" ht="13.5">
      <c r="A40" s="37">
        <v>37</v>
      </c>
      <c r="B40" s="2" t="s">
        <v>244</v>
      </c>
      <c r="C40" s="2" t="s">
        <v>245</v>
      </c>
      <c r="F40" s="2"/>
      <c r="G40" s="20"/>
      <c r="H40" s="2"/>
      <c r="I40" s="2"/>
      <c r="J40" s="17"/>
      <c r="K40" s="20"/>
      <c r="L40" s="2"/>
      <c r="M40" s="2"/>
      <c r="O40" s="20"/>
      <c r="P40" s="20">
        <v>0</v>
      </c>
      <c r="Q40" s="20">
        <v>0</v>
      </c>
      <c r="R40" s="20">
        <v>8</v>
      </c>
      <c r="S40" s="20">
        <f>+10-R40</f>
        <v>2</v>
      </c>
      <c r="W40" s="20"/>
      <c r="X40" s="14">
        <f>+G40+K40+O40+S40+W40</f>
        <v>2</v>
      </c>
      <c r="Y40" s="14">
        <f>E40+I40+M40+Q40+U40</f>
        <v>0</v>
      </c>
    </row>
    <row r="41" spans="1:25" ht="13.5">
      <c r="A41" s="37"/>
      <c r="B41"/>
      <c r="C41"/>
      <c r="O41" s="20"/>
      <c r="W41" s="20"/>
      <c r="X41" s="20"/>
      <c r="Y41" s="20"/>
    </row>
    <row r="42" spans="1:25" ht="13.5">
      <c r="A42" s="37"/>
      <c r="B42"/>
      <c r="C42"/>
      <c r="O42" s="20"/>
      <c r="W42" s="20"/>
      <c r="X42" s="20"/>
      <c r="Y42" s="20"/>
    </row>
    <row r="43" spans="1:25" ht="13.5">
      <c r="A43" s="37"/>
      <c r="B43"/>
      <c r="C43"/>
      <c r="W43" s="20"/>
      <c r="X43" s="20"/>
      <c r="Y43" s="20"/>
    </row>
    <row r="44" spans="1:25" ht="13.5">
      <c r="A44" s="37"/>
      <c r="B44" s="17"/>
      <c r="C44" s="17"/>
      <c r="F44" s="2"/>
      <c r="G44" s="2"/>
      <c r="K44" s="2"/>
      <c r="L44" s="2"/>
      <c r="M44" s="2"/>
      <c r="S44" s="20"/>
      <c r="T44" s="20"/>
      <c r="U44" s="20"/>
      <c r="X44" s="20"/>
      <c r="Y44" s="20"/>
    </row>
    <row r="45" spans="1:25" ht="13.5">
      <c r="A45" s="37"/>
      <c r="B45" s="17"/>
      <c r="C45" s="17"/>
      <c r="F45" s="2"/>
      <c r="G45" s="2"/>
      <c r="K45" s="2"/>
      <c r="L45" s="2"/>
      <c r="M45" s="2"/>
      <c r="S45" s="20"/>
      <c r="T45" s="20"/>
      <c r="U45" s="20"/>
      <c r="X45" s="20"/>
      <c r="Y45" s="20"/>
    </row>
    <row r="47" spans="4:25" ht="12.75">
      <c r="D47" s="20">
        <f>SUM(D4:D46)</f>
        <v>37</v>
      </c>
      <c r="E47" s="20">
        <f>SUM(E4:E46)</f>
        <v>13610</v>
      </c>
      <c r="F47" s="20">
        <f>SUM(F4:F46)</f>
        <v>136</v>
      </c>
      <c r="G47" s="20">
        <f>SUM(G4:G46)</f>
        <v>136</v>
      </c>
      <c r="H47" s="20">
        <f>SUM(H4:H46)</f>
        <v>26</v>
      </c>
      <c r="I47" s="20">
        <f>SUM(I4:I46)</f>
        <v>9200</v>
      </c>
      <c r="J47" s="20">
        <f>SUM(J4:J46)</f>
        <v>136</v>
      </c>
      <c r="K47" s="20">
        <f>SUM(K4:K46)</f>
        <v>136</v>
      </c>
      <c r="L47" s="20">
        <f>SUM(L4:L46)</f>
        <v>32</v>
      </c>
      <c r="M47" s="20">
        <f>SUM(M4:M46)</f>
        <v>10460</v>
      </c>
      <c r="N47" s="20">
        <f>SUM(N4:N46)</f>
        <v>406</v>
      </c>
      <c r="O47" s="20">
        <f>SUM(O4:O46)</f>
        <v>406</v>
      </c>
      <c r="P47" s="20">
        <f>SUM(P4:P46)</f>
        <v>28</v>
      </c>
      <c r="Q47" s="20">
        <f>SUM(Q4:Q46)</f>
        <v>9690</v>
      </c>
      <c r="R47" s="20">
        <f>SUM(R4:R46)</f>
        <v>45</v>
      </c>
      <c r="S47" s="20">
        <f>SUM(S4:S46)</f>
        <v>45</v>
      </c>
      <c r="T47" s="20">
        <f>SUM(T4:T46)</f>
        <v>42</v>
      </c>
      <c r="U47" s="20">
        <f>SUM(U4:U46)</f>
        <v>12620</v>
      </c>
      <c r="V47" s="20">
        <f>SUM(V4:V46)</f>
        <v>120</v>
      </c>
      <c r="W47" s="20">
        <f>SUM(W4:W46)</f>
        <v>120</v>
      </c>
      <c r="X47" s="20">
        <f>SUM(X4:X46)</f>
        <v>843</v>
      </c>
      <c r="Y47" s="20">
        <f>SUM(Y4:Y46)</f>
        <v>55580</v>
      </c>
    </row>
  </sheetData>
  <mergeCells count="5">
    <mergeCell ref="D1:G1"/>
    <mergeCell ref="H1:K1"/>
    <mergeCell ref="L1:O1"/>
    <mergeCell ref="P1:S1"/>
    <mergeCell ref="T1:W1"/>
  </mergeCells>
  <printOptions gridLines="1"/>
  <pageMargins left="1.6430555555555555" right="0.14027777777777778" top="0.8645833333333333" bottom="0.49027777777777776" header="0.6701388888888888" footer="0.5118055555555555"/>
  <pageSetup horizontalDpi="300" verticalDpi="300" orientation="landscape" paperSize="8" scale="85"/>
  <headerFooter alignWithMargins="0">
    <oddHeader>&amp;L&amp;"Times New Roman,Normal"&amp;14ANNEE 2013&amp;C&amp;"Times New Roman,Normal"&amp;14CHALLENGE ETIENNE FRAMERY&amp;R&amp;"Times New Roman,Normal"&amp;14ENTENTE PVGSLCM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44"/>
  <sheetViews>
    <sheetView zoomScale="80" zoomScaleNormal="80" workbookViewId="0" topLeftCell="A1">
      <selection activeCell="C1" sqref="C1"/>
    </sheetView>
  </sheetViews>
  <sheetFormatPr defaultColWidth="11.421875" defaultRowHeight="12.75"/>
  <cols>
    <col min="1" max="1" width="3.7109375" style="0" customWidth="1"/>
    <col min="2" max="2" width="11.8515625" style="2" customWidth="1"/>
    <col min="3" max="3" width="11.421875" style="2" customWidth="1"/>
    <col min="4" max="4" width="3.57421875" style="2" customWidth="1"/>
    <col min="5" max="5" width="8.421875" style="2" customWidth="1"/>
    <col min="6" max="6" width="7.8515625" style="18" customWidth="1"/>
    <col min="7" max="7" width="6.00390625" style="0" customWidth="1"/>
    <col min="8" max="8" width="3.57421875" style="0" customWidth="1"/>
    <col min="9" max="9" width="9.57421875" style="0" customWidth="1"/>
    <col min="10" max="10" width="8.140625" style="18" customWidth="1"/>
    <col min="11" max="11" width="6.00390625" style="0" customWidth="1"/>
    <col min="12" max="12" width="4.00390625" style="0" customWidth="1"/>
    <col min="13" max="13" width="8.57421875" style="0" customWidth="1"/>
    <col min="14" max="14" width="8.8515625" style="18" customWidth="1"/>
    <col min="15" max="15" width="6.00390625" style="0" customWidth="1"/>
    <col min="16" max="16" width="3.57421875" style="0" customWidth="1"/>
    <col min="17" max="17" width="9.00390625" style="0" customWidth="1"/>
    <col min="18" max="18" width="10.57421875" style="18" customWidth="1"/>
    <col min="19" max="19" width="6.00390625" style="0" customWidth="1"/>
    <col min="20" max="20" width="3.57421875" style="0" customWidth="1"/>
    <col min="21" max="21" width="6.00390625" style="0" customWidth="1"/>
    <col min="22" max="22" width="10.57421875" style="0" customWidth="1"/>
    <col min="23" max="23" width="6.00390625" style="0" customWidth="1"/>
    <col min="24" max="24" width="7.7109375" style="0" customWidth="1"/>
  </cols>
  <sheetData>
    <row r="1" spans="4:24" ht="12.75" customHeight="1">
      <c r="D1" s="40" t="s">
        <v>10</v>
      </c>
      <c r="E1" s="40"/>
      <c r="F1" s="40"/>
      <c r="G1" s="40"/>
      <c r="H1" s="8" t="s">
        <v>11</v>
      </c>
      <c r="I1" s="8"/>
      <c r="J1" s="8"/>
      <c r="K1" s="8"/>
      <c r="L1" s="8" t="s">
        <v>12</v>
      </c>
      <c r="M1" s="8"/>
      <c r="N1" s="8"/>
      <c r="O1" s="8"/>
      <c r="P1" s="8" t="s">
        <v>13</v>
      </c>
      <c r="Q1" s="8"/>
      <c r="R1" s="8"/>
      <c r="S1" s="8"/>
      <c r="T1" s="8" t="s">
        <v>14</v>
      </c>
      <c r="U1" s="8"/>
      <c r="V1" s="8"/>
      <c r="W1" s="8"/>
      <c r="X1" t="s">
        <v>9</v>
      </c>
    </row>
    <row r="2" spans="1:25" ht="12.75">
      <c r="A2" t="s">
        <v>230</v>
      </c>
      <c r="B2" s="2" t="s">
        <v>196</v>
      </c>
      <c r="C2" s="2" t="s">
        <v>21</v>
      </c>
      <c r="D2" s="2" t="s">
        <v>246</v>
      </c>
      <c r="E2" s="2" t="s">
        <v>247</v>
      </c>
      <c r="F2" s="18" t="s">
        <v>232</v>
      </c>
      <c r="G2" t="s">
        <v>23</v>
      </c>
      <c r="H2" s="2" t="s">
        <v>246</v>
      </c>
      <c r="I2" s="2" t="s">
        <v>247</v>
      </c>
      <c r="J2" s="18" t="s">
        <v>232</v>
      </c>
      <c r="K2" t="s">
        <v>23</v>
      </c>
      <c r="L2" s="2" t="s">
        <v>246</v>
      </c>
      <c r="M2" s="2" t="s">
        <v>247</v>
      </c>
      <c r="N2" s="18" t="s">
        <v>232</v>
      </c>
      <c r="O2" t="s">
        <v>23</v>
      </c>
      <c r="P2" s="2" t="s">
        <v>246</v>
      </c>
      <c r="Q2" s="2" t="s">
        <v>247</v>
      </c>
      <c r="R2" s="18" t="s">
        <v>232</v>
      </c>
      <c r="S2" t="s">
        <v>23</v>
      </c>
      <c r="T2" s="2" t="s">
        <v>246</v>
      </c>
      <c r="U2" s="2" t="s">
        <v>247</v>
      </c>
      <c r="V2" t="s">
        <v>232</v>
      </c>
      <c r="W2" t="s">
        <v>23</v>
      </c>
      <c r="X2" t="s">
        <v>24</v>
      </c>
      <c r="Y2" t="s">
        <v>247</v>
      </c>
    </row>
    <row r="3" spans="1:25" ht="12.75">
      <c r="A3" s="1">
        <v>1</v>
      </c>
      <c r="B3" s="2" t="s">
        <v>30</v>
      </c>
      <c r="C3" s="2" t="s">
        <v>49</v>
      </c>
      <c r="D3" s="2">
        <v>10</v>
      </c>
      <c r="E3" s="2">
        <v>2560</v>
      </c>
      <c r="F3" s="19">
        <v>4</v>
      </c>
      <c r="G3" s="2">
        <f>16-F3</f>
        <v>12</v>
      </c>
      <c r="H3">
        <v>7</v>
      </c>
      <c r="I3">
        <v>1780</v>
      </c>
      <c r="J3" s="18">
        <v>2</v>
      </c>
      <c r="K3" s="14">
        <f>9-J3</f>
        <v>7</v>
      </c>
      <c r="L3" s="2" t="s">
        <v>248</v>
      </c>
      <c r="M3" s="2">
        <v>6600</v>
      </c>
      <c r="N3" s="19">
        <v>4</v>
      </c>
      <c r="O3" s="2">
        <f>26-N3</f>
        <v>22</v>
      </c>
      <c r="P3" s="2">
        <v>21</v>
      </c>
      <c r="Q3" s="2">
        <v>230</v>
      </c>
      <c r="R3" s="18">
        <v>9</v>
      </c>
      <c r="S3" s="20">
        <f>14-R3</f>
        <v>5</v>
      </c>
      <c r="T3" s="2">
        <v>9</v>
      </c>
      <c r="U3" s="2">
        <v>30</v>
      </c>
      <c r="V3" s="2">
        <v>7</v>
      </c>
      <c r="W3" s="2">
        <f>+8-V3</f>
        <v>1</v>
      </c>
      <c r="X3" s="2">
        <f>G3+K3+O3+S3+W3</f>
        <v>47</v>
      </c>
      <c r="Y3" s="20">
        <f>M3+I3+E3+Q3+U3</f>
        <v>11200</v>
      </c>
    </row>
    <row r="4" spans="1:25" ht="12.75">
      <c r="A4" s="1">
        <v>2</v>
      </c>
      <c r="B4" s="2" t="s">
        <v>197</v>
      </c>
      <c r="C4" s="2" t="s">
        <v>198</v>
      </c>
      <c r="D4" s="2">
        <v>1</v>
      </c>
      <c r="E4" s="2">
        <v>670</v>
      </c>
      <c r="F4" s="19">
        <v>9</v>
      </c>
      <c r="G4" s="2">
        <f>16-F4</f>
        <v>7</v>
      </c>
      <c r="H4">
        <v>3</v>
      </c>
      <c r="I4" s="38">
        <v>2070</v>
      </c>
      <c r="J4" s="29">
        <v>1</v>
      </c>
      <c r="K4" s="14">
        <f>9-J4</f>
        <v>8</v>
      </c>
      <c r="L4" s="2" t="s">
        <v>249</v>
      </c>
      <c r="M4" s="2">
        <v>2960</v>
      </c>
      <c r="N4" s="19">
        <v>10</v>
      </c>
      <c r="O4" s="2">
        <f>26-N4</f>
        <v>16</v>
      </c>
      <c r="P4" s="2">
        <v>24</v>
      </c>
      <c r="Q4" s="2">
        <v>1160</v>
      </c>
      <c r="R4" s="19">
        <v>6</v>
      </c>
      <c r="S4" s="20">
        <f>14-R4</f>
        <v>8</v>
      </c>
      <c r="T4" s="14">
        <v>7</v>
      </c>
      <c r="U4" s="14">
        <v>310</v>
      </c>
      <c r="V4" s="2">
        <v>2</v>
      </c>
      <c r="W4" s="2">
        <f>+8-V4</f>
        <v>6</v>
      </c>
      <c r="X4" s="2">
        <f>G4+K4+O4+S4+W4</f>
        <v>45</v>
      </c>
      <c r="Y4" s="20">
        <f>M4+I4+E4+Q4+U4</f>
        <v>7170</v>
      </c>
    </row>
    <row r="5" spans="1:25" ht="12.75">
      <c r="A5" s="1">
        <v>3</v>
      </c>
      <c r="B5" s="2" t="s">
        <v>32</v>
      </c>
      <c r="C5" s="2" t="s">
        <v>33</v>
      </c>
      <c r="D5" s="2">
        <v>6</v>
      </c>
      <c r="E5" s="2">
        <v>840</v>
      </c>
      <c r="F5" s="19">
        <v>10</v>
      </c>
      <c r="G5" s="2">
        <f>16-F5</f>
        <v>6</v>
      </c>
      <c r="H5">
        <v>8</v>
      </c>
      <c r="I5">
        <v>720</v>
      </c>
      <c r="J5" s="18">
        <v>6</v>
      </c>
      <c r="K5" s="14">
        <f>9-J5</f>
        <v>3</v>
      </c>
      <c r="L5" s="2" t="s">
        <v>250</v>
      </c>
      <c r="M5" s="2">
        <v>2980</v>
      </c>
      <c r="N5" s="19">
        <v>8</v>
      </c>
      <c r="O5" s="2">
        <f>26-N5</f>
        <v>18</v>
      </c>
      <c r="P5" s="2">
        <v>20</v>
      </c>
      <c r="Q5" s="2">
        <v>170</v>
      </c>
      <c r="R5" s="19">
        <v>10</v>
      </c>
      <c r="S5" s="20">
        <f>14-R5</f>
        <v>4</v>
      </c>
      <c r="T5" s="2"/>
      <c r="U5" s="2"/>
      <c r="V5" s="2"/>
      <c r="W5" s="2"/>
      <c r="X5" s="2">
        <f>G5+K5+O5+S5+W5</f>
        <v>31</v>
      </c>
      <c r="Y5" s="20">
        <f>M5+I5+E5+Q5+U5</f>
        <v>4710</v>
      </c>
    </row>
    <row r="6" spans="1:36" ht="12.75">
      <c r="A6" s="1">
        <v>4</v>
      </c>
      <c r="B6" t="s">
        <v>235</v>
      </c>
      <c r="C6" t="s">
        <v>49</v>
      </c>
      <c r="D6" s="2">
        <v>15</v>
      </c>
      <c r="E6" s="2">
        <v>1900</v>
      </c>
      <c r="F6" s="19">
        <v>2</v>
      </c>
      <c r="G6" s="2">
        <f>16-F6</f>
        <v>14</v>
      </c>
      <c r="H6" s="2"/>
      <c r="I6" s="2"/>
      <c r="J6" s="19"/>
      <c r="K6" s="2"/>
      <c r="L6" s="2" t="s">
        <v>251</v>
      </c>
      <c r="M6" s="2">
        <v>3960</v>
      </c>
      <c r="N6" s="19">
        <v>11</v>
      </c>
      <c r="O6" s="2">
        <f>26-N6</f>
        <v>15</v>
      </c>
      <c r="P6" s="2"/>
      <c r="Q6" s="2"/>
      <c r="R6" s="19"/>
      <c r="S6" s="14"/>
      <c r="T6" s="14"/>
      <c r="U6" s="14"/>
      <c r="V6" s="2"/>
      <c r="W6" s="2"/>
      <c r="X6" s="2">
        <f>G6+K6+O6+S6+W6</f>
        <v>29</v>
      </c>
      <c r="Y6" s="20">
        <f>M6+I6+E6+Q6+U6</f>
        <v>5860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1">
        <v>5</v>
      </c>
      <c r="B7" s="2" t="s">
        <v>201</v>
      </c>
      <c r="C7" s="2" t="s">
        <v>202</v>
      </c>
      <c r="D7" s="2">
        <v>4</v>
      </c>
      <c r="E7" s="2">
        <v>870</v>
      </c>
      <c r="F7" s="19">
        <v>6</v>
      </c>
      <c r="G7" s="2">
        <f>16-F7</f>
        <v>10</v>
      </c>
      <c r="H7">
        <v>5</v>
      </c>
      <c r="I7">
        <v>510</v>
      </c>
      <c r="J7" s="18">
        <v>7</v>
      </c>
      <c r="K7" s="14">
        <f>9-J7</f>
        <v>2</v>
      </c>
      <c r="L7" s="2" t="s">
        <v>252</v>
      </c>
      <c r="M7" s="2">
        <v>1720</v>
      </c>
      <c r="N7" s="19">
        <v>20</v>
      </c>
      <c r="O7" s="2">
        <f>26-N7</f>
        <v>6</v>
      </c>
      <c r="P7" s="2">
        <v>19</v>
      </c>
      <c r="Q7" s="2">
        <v>0</v>
      </c>
      <c r="R7" s="19">
        <v>12</v>
      </c>
      <c r="S7" s="20">
        <f>14-R7</f>
        <v>2</v>
      </c>
      <c r="T7" s="14">
        <v>3</v>
      </c>
      <c r="U7" s="41">
        <v>360</v>
      </c>
      <c r="V7" s="38">
        <v>1</v>
      </c>
      <c r="W7" s="2">
        <f>+8-V7</f>
        <v>7</v>
      </c>
      <c r="X7" s="2">
        <f>G7+K7+O7+S7+W7</f>
        <v>27</v>
      </c>
      <c r="Y7" s="20">
        <f>M7+I7+E7+Q7+U7</f>
        <v>3460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1">
        <v>6</v>
      </c>
      <c r="B8" s="2" t="s">
        <v>36</v>
      </c>
      <c r="C8" s="2" t="s">
        <v>253</v>
      </c>
      <c r="F8" s="19"/>
      <c r="G8" s="2"/>
      <c r="H8" s="2"/>
      <c r="I8" s="2"/>
      <c r="J8" s="19"/>
      <c r="K8" s="2"/>
      <c r="L8" s="2" t="s">
        <v>254</v>
      </c>
      <c r="M8" s="38">
        <v>25740</v>
      </c>
      <c r="N8" s="29">
        <v>1</v>
      </c>
      <c r="O8" s="2">
        <f>26-N8</f>
        <v>25</v>
      </c>
      <c r="P8" s="2"/>
      <c r="Q8" s="2"/>
      <c r="R8" s="19"/>
      <c r="S8" s="2"/>
      <c r="T8" s="2"/>
      <c r="U8" s="2"/>
      <c r="V8" s="2"/>
      <c r="W8" s="2"/>
      <c r="X8" s="2">
        <f>G8+K8+O8+S8+W8</f>
        <v>25</v>
      </c>
      <c r="Y8" s="20">
        <f>M8+I8+E8+Q8+U8</f>
        <v>25740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1">
        <v>7</v>
      </c>
      <c r="B9" s="2" t="s">
        <v>255</v>
      </c>
      <c r="C9" s="2" t="s">
        <v>107</v>
      </c>
      <c r="F9" s="19"/>
      <c r="G9" s="14"/>
      <c r="K9" s="14"/>
      <c r="L9" s="2" t="s">
        <v>256</v>
      </c>
      <c r="M9" s="2">
        <v>13700</v>
      </c>
      <c r="N9" s="19">
        <v>2</v>
      </c>
      <c r="O9" s="2">
        <f>26-N9</f>
        <v>24</v>
      </c>
      <c r="P9" s="2"/>
      <c r="Q9" s="2"/>
      <c r="R9" s="19"/>
      <c r="S9" s="14"/>
      <c r="T9" s="14"/>
      <c r="U9" s="14"/>
      <c r="V9" s="2"/>
      <c r="W9" s="2"/>
      <c r="X9" s="2">
        <f>G9+K9+O9+S9+W9</f>
        <v>24</v>
      </c>
      <c r="Y9" s="20">
        <f>M9+I9+E9+Q9+U9</f>
        <v>13700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1">
        <v>8</v>
      </c>
      <c r="B10" s="2" t="s">
        <v>257</v>
      </c>
      <c r="C10" s="2" t="s">
        <v>153</v>
      </c>
      <c r="F10" s="19"/>
      <c r="G10" s="14"/>
      <c r="K10" s="14"/>
      <c r="L10" s="2" t="s">
        <v>258</v>
      </c>
      <c r="M10" s="2">
        <v>12620</v>
      </c>
      <c r="N10" s="19">
        <v>3</v>
      </c>
      <c r="O10" s="2">
        <f>26-N10</f>
        <v>23</v>
      </c>
      <c r="P10" s="2"/>
      <c r="Q10" s="2"/>
      <c r="R10" s="19"/>
      <c r="S10" s="2"/>
      <c r="T10" s="2"/>
      <c r="U10" s="2"/>
      <c r="V10" s="2"/>
      <c r="W10" s="2"/>
      <c r="X10" s="2">
        <f>G10+K10+O10+S10+W10</f>
        <v>23</v>
      </c>
      <c r="Y10" s="20">
        <f>M10+I10+E10+Q10+U10</f>
        <v>12620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1">
        <v>9</v>
      </c>
      <c r="B11" s="2" t="s">
        <v>58</v>
      </c>
      <c r="C11" s="2" t="s">
        <v>51</v>
      </c>
      <c r="F11" s="19"/>
      <c r="G11" s="2"/>
      <c r="H11" s="2"/>
      <c r="I11" s="2"/>
      <c r="J11" s="19"/>
      <c r="K11" s="2"/>
      <c r="L11" s="2" t="s">
        <v>259</v>
      </c>
      <c r="M11" s="2">
        <v>7780</v>
      </c>
      <c r="N11" s="19">
        <v>5</v>
      </c>
      <c r="O11" s="2">
        <f>26-N11</f>
        <v>21</v>
      </c>
      <c r="P11" s="2"/>
      <c r="Q11" s="2"/>
      <c r="R11" s="19"/>
      <c r="S11" s="2"/>
      <c r="T11" s="2"/>
      <c r="U11" s="2"/>
      <c r="V11" s="2"/>
      <c r="W11" s="2"/>
      <c r="X11" s="2">
        <f>G11+K11+O11+S11+W11</f>
        <v>21</v>
      </c>
      <c r="Y11" s="20">
        <f>M11+I11+E11+Q11+U11</f>
        <v>7780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1">
        <v>10</v>
      </c>
      <c r="B12" s="2" t="s">
        <v>64</v>
      </c>
      <c r="C12" s="2" t="s">
        <v>260</v>
      </c>
      <c r="F12" s="19"/>
      <c r="G12" s="2"/>
      <c r="H12" s="2"/>
      <c r="I12" s="2"/>
      <c r="J12" s="19"/>
      <c r="K12" s="2"/>
      <c r="L12" s="2" t="s">
        <v>261</v>
      </c>
      <c r="M12" s="2">
        <v>4500</v>
      </c>
      <c r="N12" s="19">
        <v>6</v>
      </c>
      <c r="O12" s="2">
        <f>26-N12</f>
        <v>20</v>
      </c>
      <c r="P12" s="2"/>
      <c r="Q12" s="2"/>
      <c r="R12" s="19"/>
      <c r="S12" s="2"/>
      <c r="T12" s="2"/>
      <c r="U12" s="2"/>
      <c r="V12" s="2"/>
      <c r="W12" s="2"/>
      <c r="X12" s="2">
        <f>G12+K12+O12+S12+W12</f>
        <v>20</v>
      </c>
      <c r="Y12" s="20">
        <f>M12+I12+E12+Q12+U12</f>
        <v>4500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1">
        <v>11</v>
      </c>
      <c r="B13" s="2" t="s">
        <v>262</v>
      </c>
      <c r="C13" s="2" t="s">
        <v>129</v>
      </c>
      <c r="F13" s="19"/>
      <c r="G13" s="14"/>
      <c r="K13" s="14"/>
      <c r="L13" s="2" t="s">
        <v>263</v>
      </c>
      <c r="M13" s="2">
        <v>2560</v>
      </c>
      <c r="N13" s="19">
        <v>19</v>
      </c>
      <c r="O13" s="2">
        <f>26-N13</f>
        <v>7</v>
      </c>
      <c r="P13" s="2">
        <v>22</v>
      </c>
      <c r="Q13" s="2">
        <v>1470</v>
      </c>
      <c r="R13" s="19">
        <v>4</v>
      </c>
      <c r="S13" s="20">
        <f>14-R13</f>
        <v>10</v>
      </c>
      <c r="T13" s="14">
        <v>5</v>
      </c>
      <c r="U13" s="14">
        <v>200</v>
      </c>
      <c r="V13" s="2">
        <v>5</v>
      </c>
      <c r="W13" s="2">
        <f>+8-V13</f>
        <v>3</v>
      </c>
      <c r="X13" s="2">
        <f>G13+K13+O13+S13+W13</f>
        <v>20</v>
      </c>
      <c r="Y13" s="20">
        <f>M13+I13+E13+Q13+U13</f>
        <v>4230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1">
        <v>12</v>
      </c>
      <c r="B14" s="2" t="s">
        <v>60</v>
      </c>
      <c r="C14" s="2" t="s">
        <v>61</v>
      </c>
      <c r="L14" t="s">
        <v>264</v>
      </c>
      <c r="M14">
        <v>6340</v>
      </c>
      <c r="N14" s="18">
        <v>7</v>
      </c>
      <c r="O14" s="2">
        <f>26-N14</f>
        <v>19</v>
      </c>
      <c r="X14" s="2">
        <f>G14+K14+O14+S14+W14</f>
        <v>19</v>
      </c>
      <c r="Y14" s="20">
        <f>M14+I14+E14+Q14+U14</f>
        <v>6340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1">
        <v>13</v>
      </c>
      <c r="B15" s="2" t="s">
        <v>265</v>
      </c>
      <c r="C15" s="2" t="s">
        <v>266</v>
      </c>
      <c r="D15" s="2">
        <v>11</v>
      </c>
      <c r="E15" s="2">
        <v>740</v>
      </c>
      <c r="F15" s="19">
        <v>8</v>
      </c>
      <c r="G15" s="2">
        <f>16-F15</f>
        <v>8</v>
      </c>
      <c r="K15" s="2"/>
      <c r="L15" s="2" t="s">
        <v>267</v>
      </c>
      <c r="M15" s="2">
        <v>2860</v>
      </c>
      <c r="N15" s="19">
        <v>15</v>
      </c>
      <c r="O15" s="2">
        <f>26-N15</f>
        <v>11</v>
      </c>
      <c r="P15" s="2"/>
      <c r="Q15" s="2"/>
      <c r="R15" s="19"/>
      <c r="S15" s="2"/>
      <c r="T15" s="2"/>
      <c r="U15" s="2"/>
      <c r="V15" s="2"/>
      <c r="W15" s="2"/>
      <c r="X15" s="2">
        <f>G15+K15+O15+S15+W15</f>
        <v>19</v>
      </c>
      <c r="Y15" s="20">
        <f>M15+I15+E15+Q15+U15</f>
        <v>3600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1">
        <v>14</v>
      </c>
      <c r="B16" s="2" t="s">
        <v>268</v>
      </c>
      <c r="C16" s="2" t="s">
        <v>269</v>
      </c>
      <c r="D16" s="2">
        <v>3</v>
      </c>
      <c r="E16" s="2">
        <v>1170</v>
      </c>
      <c r="F16" s="19">
        <v>3</v>
      </c>
      <c r="G16" s="2">
        <f>16-F16</f>
        <v>13</v>
      </c>
      <c r="H16" s="2">
        <v>4</v>
      </c>
      <c r="I16" s="2">
        <v>2000</v>
      </c>
      <c r="J16" s="19">
        <v>3</v>
      </c>
      <c r="K16" s="14">
        <f>9-J16</f>
        <v>6</v>
      </c>
      <c r="L16" s="14"/>
      <c r="M16" s="14"/>
      <c r="N16" s="19"/>
      <c r="O16" s="2"/>
      <c r="P16" s="2"/>
      <c r="Q16" s="2"/>
      <c r="R16" s="19"/>
      <c r="S16" s="2"/>
      <c r="T16" s="2"/>
      <c r="U16" s="2"/>
      <c r="V16" s="2"/>
      <c r="W16" s="2"/>
      <c r="X16" s="2">
        <f>G16+K16+O16+S16+W16</f>
        <v>19</v>
      </c>
      <c r="Y16" s="20">
        <f>M16+I16+E16+Q16+U16</f>
        <v>3170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25" ht="12.75">
      <c r="A17" s="1">
        <v>15</v>
      </c>
      <c r="B17" s="2" t="s">
        <v>270</v>
      </c>
      <c r="C17" s="2" t="s">
        <v>202</v>
      </c>
      <c r="D17" s="2">
        <v>2</v>
      </c>
      <c r="E17" s="2">
        <v>0</v>
      </c>
      <c r="F17" s="19">
        <v>15</v>
      </c>
      <c r="G17" s="2">
        <f>16-F17</f>
        <v>1</v>
      </c>
      <c r="K17" s="14"/>
      <c r="L17" s="2" t="s">
        <v>271</v>
      </c>
      <c r="M17" s="2">
        <v>5580</v>
      </c>
      <c r="N17" s="19">
        <v>9</v>
      </c>
      <c r="O17" s="2">
        <f>26-N17</f>
        <v>17</v>
      </c>
      <c r="P17" s="14"/>
      <c r="Q17" s="14"/>
      <c r="R17" s="19"/>
      <c r="S17" s="2"/>
      <c r="T17" s="2"/>
      <c r="U17" s="2"/>
      <c r="V17" s="2"/>
      <c r="W17" s="2"/>
      <c r="X17" s="2">
        <f>G17+K17+O17+S17+W17</f>
        <v>18</v>
      </c>
      <c r="Y17" s="20">
        <f>M17+I17+E17+Q17+U17</f>
        <v>5580</v>
      </c>
    </row>
    <row r="18" spans="1:25" ht="12.75">
      <c r="A18" s="1">
        <v>16</v>
      </c>
      <c r="B18" t="s">
        <v>183</v>
      </c>
      <c r="C18" t="s">
        <v>49</v>
      </c>
      <c r="F18" s="19"/>
      <c r="G18" s="2"/>
      <c r="H18" s="2"/>
      <c r="I18" s="2"/>
      <c r="J18" s="19"/>
      <c r="K18" s="2"/>
      <c r="L18" s="2" t="s">
        <v>272</v>
      </c>
      <c r="M18" s="2">
        <v>1580</v>
      </c>
      <c r="N18" s="19">
        <v>22</v>
      </c>
      <c r="O18" s="2">
        <f>26-N18</f>
        <v>4</v>
      </c>
      <c r="P18" s="2">
        <v>26</v>
      </c>
      <c r="Q18" s="2">
        <v>1900</v>
      </c>
      <c r="R18" s="19">
        <v>2</v>
      </c>
      <c r="S18" s="20">
        <f>14-R18</f>
        <v>12</v>
      </c>
      <c r="T18" s="14"/>
      <c r="U18" s="14"/>
      <c r="V18" s="2"/>
      <c r="W18" s="2"/>
      <c r="X18" s="2">
        <f>G18+K18+O18+S18+W18</f>
        <v>16</v>
      </c>
      <c r="Y18" s="20">
        <f>M18+I18+E18+Q18+U18</f>
        <v>3480</v>
      </c>
    </row>
    <row r="19" spans="1:25" ht="12.75">
      <c r="A19" s="1">
        <v>17</v>
      </c>
      <c r="B19" s="2" t="s">
        <v>273</v>
      </c>
      <c r="C19" s="2" t="s">
        <v>274</v>
      </c>
      <c r="D19" s="2">
        <v>7</v>
      </c>
      <c r="E19" s="38">
        <v>3010</v>
      </c>
      <c r="F19" s="29">
        <v>1</v>
      </c>
      <c r="G19" s="2">
        <f>16-F19</f>
        <v>15</v>
      </c>
      <c r="H19" s="2"/>
      <c r="I19" s="2"/>
      <c r="J19" s="19"/>
      <c r="K19" s="14"/>
      <c r="L19" s="14"/>
      <c r="M19" s="14"/>
      <c r="N19" s="19"/>
      <c r="O19" s="2"/>
      <c r="P19" s="2"/>
      <c r="Q19" s="2"/>
      <c r="R19" s="19"/>
      <c r="S19" s="2"/>
      <c r="T19" s="2"/>
      <c r="U19" s="2"/>
      <c r="V19" s="2"/>
      <c r="W19" s="2"/>
      <c r="X19" s="2">
        <f>G19+K19+O19+S19+W19</f>
        <v>15</v>
      </c>
      <c r="Y19" s="20">
        <f>M19+I19+E19+Q19+U19</f>
        <v>3010</v>
      </c>
    </row>
    <row r="20" spans="1:25" ht="12.75">
      <c r="A20" s="1">
        <v>18</v>
      </c>
      <c r="B20" s="2" t="s">
        <v>91</v>
      </c>
      <c r="C20" s="2" t="s">
        <v>274</v>
      </c>
      <c r="L20" t="s">
        <v>275</v>
      </c>
      <c r="M20">
        <v>2760</v>
      </c>
      <c r="N20" s="18">
        <v>12</v>
      </c>
      <c r="O20" s="2">
        <f>26-N20</f>
        <v>14</v>
      </c>
      <c r="X20" s="2">
        <f>G20+K20+O20+S20+W20</f>
        <v>14</v>
      </c>
      <c r="Y20" s="20">
        <f>M20+I20+E20+Q20+U20</f>
        <v>2760</v>
      </c>
    </row>
    <row r="21" spans="1:25" ht="12.75">
      <c r="A21" s="1">
        <v>19</v>
      </c>
      <c r="B21" s="2" t="s">
        <v>50</v>
      </c>
      <c r="C21" s="2" t="s">
        <v>51</v>
      </c>
      <c r="D21" s="2">
        <v>9</v>
      </c>
      <c r="E21" s="2">
        <v>1180</v>
      </c>
      <c r="F21" s="19">
        <v>7</v>
      </c>
      <c r="G21" s="2">
        <f>16-F21</f>
        <v>9</v>
      </c>
      <c r="H21">
        <v>10</v>
      </c>
      <c r="I21">
        <v>1030</v>
      </c>
      <c r="J21" s="18">
        <v>4</v>
      </c>
      <c r="K21" s="14">
        <f>9-J21</f>
        <v>5</v>
      </c>
      <c r="L21" s="2"/>
      <c r="M21" s="2"/>
      <c r="N21" s="19"/>
      <c r="O21" s="2"/>
      <c r="P21" s="2"/>
      <c r="Q21" s="2"/>
      <c r="R21" s="19"/>
      <c r="S21" s="14"/>
      <c r="T21" s="2"/>
      <c r="U21" s="2"/>
      <c r="V21" s="2"/>
      <c r="W21" s="2"/>
      <c r="X21" s="2">
        <f>G21+K21+O21+S21+W21</f>
        <v>14</v>
      </c>
      <c r="Y21" s="20">
        <f>M21+I21+E21+Q21+U21</f>
        <v>2210</v>
      </c>
    </row>
    <row r="22" spans="1:25" ht="12.75">
      <c r="A22" s="1">
        <v>20</v>
      </c>
      <c r="B22" s="2" t="s">
        <v>147</v>
      </c>
      <c r="C22" s="2" t="s">
        <v>236</v>
      </c>
      <c r="P22">
        <v>25</v>
      </c>
      <c r="Q22" s="38">
        <v>7740</v>
      </c>
      <c r="R22" s="29">
        <v>1</v>
      </c>
      <c r="S22" s="20">
        <f>14-R22</f>
        <v>13</v>
      </c>
      <c r="X22" s="2">
        <f>G22+K22+O22+S22+W22</f>
        <v>13</v>
      </c>
      <c r="Y22" s="20">
        <f>M22+I22+E22+Q22+U22</f>
        <v>7740</v>
      </c>
    </row>
    <row r="23" spans="1:25" ht="12.75">
      <c r="A23" s="1">
        <v>21</v>
      </c>
      <c r="B23" s="2" t="s">
        <v>276</v>
      </c>
      <c r="C23" s="2" t="s">
        <v>277</v>
      </c>
      <c r="F23" s="19"/>
      <c r="G23" s="14"/>
      <c r="K23" s="14"/>
      <c r="L23" s="2" t="s">
        <v>278</v>
      </c>
      <c r="M23" s="2">
        <v>3900</v>
      </c>
      <c r="N23" s="19">
        <v>13</v>
      </c>
      <c r="O23" s="2">
        <f>26-N23</f>
        <v>13</v>
      </c>
      <c r="P23" s="2"/>
      <c r="Q23" s="2"/>
      <c r="R23" s="19"/>
      <c r="S23" s="2"/>
      <c r="T23" s="2"/>
      <c r="U23" s="2"/>
      <c r="V23" s="2"/>
      <c r="W23" s="2"/>
      <c r="X23" s="2">
        <f>G23+K23+O23+S23+W23</f>
        <v>13</v>
      </c>
      <c r="Y23" s="20">
        <f>M23+I23+E23+Q23+U23</f>
        <v>3900</v>
      </c>
    </row>
    <row r="24" spans="1:25" ht="12.75">
      <c r="A24" s="1">
        <v>22</v>
      </c>
      <c r="B24" s="2" t="s">
        <v>38</v>
      </c>
      <c r="C24" s="2" t="s">
        <v>39</v>
      </c>
      <c r="F24" s="19"/>
      <c r="G24" s="14"/>
      <c r="K24" s="14"/>
      <c r="L24" s="2" t="s">
        <v>279</v>
      </c>
      <c r="M24" s="2">
        <v>2760</v>
      </c>
      <c r="N24" s="19">
        <v>14</v>
      </c>
      <c r="O24" s="2">
        <f>26-N24</f>
        <v>12</v>
      </c>
      <c r="P24" s="2"/>
      <c r="Q24" s="2"/>
      <c r="R24" s="19"/>
      <c r="S24" s="2"/>
      <c r="T24" s="2"/>
      <c r="U24" s="2"/>
      <c r="V24" s="2"/>
      <c r="W24" s="2"/>
      <c r="X24" s="2">
        <f>G24+K24+O24+S24+W24</f>
        <v>12</v>
      </c>
      <c r="Y24" s="20">
        <f>M24+I24+E24+Q24+U24</f>
        <v>2760</v>
      </c>
    </row>
    <row r="25" spans="1:25" ht="12.75">
      <c r="A25" s="1">
        <v>23</v>
      </c>
      <c r="B25" s="2" t="s">
        <v>280</v>
      </c>
      <c r="C25" s="2" t="s">
        <v>51</v>
      </c>
      <c r="D25" s="2">
        <v>14</v>
      </c>
      <c r="E25" s="2">
        <v>300</v>
      </c>
      <c r="F25" s="19">
        <v>13</v>
      </c>
      <c r="G25" s="2">
        <f>16-F25</f>
        <v>3</v>
      </c>
      <c r="H25">
        <v>9</v>
      </c>
      <c r="I25">
        <v>120</v>
      </c>
      <c r="J25" s="18">
        <v>8</v>
      </c>
      <c r="K25" s="14">
        <f>9-J25</f>
        <v>1</v>
      </c>
      <c r="L25" s="2" t="s">
        <v>281</v>
      </c>
      <c r="M25" s="2">
        <v>0</v>
      </c>
      <c r="N25" s="19">
        <v>25</v>
      </c>
      <c r="O25" s="2">
        <f>26-N25</f>
        <v>1</v>
      </c>
      <c r="P25" s="2">
        <v>27</v>
      </c>
      <c r="Q25" s="2">
        <v>690</v>
      </c>
      <c r="R25" s="18">
        <v>7</v>
      </c>
      <c r="S25" s="20">
        <f>14-R25</f>
        <v>7</v>
      </c>
      <c r="T25" s="14"/>
      <c r="U25" s="14"/>
      <c r="V25" s="2"/>
      <c r="W25" s="2"/>
      <c r="X25" s="2">
        <f>G25+K25+O25+S25+W25</f>
        <v>12</v>
      </c>
      <c r="Y25" s="20">
        <f>M25+I25+E25+Q25+U25</f>
        <v>1110</v>
      </c>
    </row>
    <row r="26" spans="1:25" ht="12.75">
      <c r="A26" s="1">
        <v>24</v>
      </c>
      <c r="B26" t="s">
        <v>140</v>
      </c>
      <c r="C26" t="s">
        <v>141</v>
      </c>
      <c r="D26" s="2">
        <v>12</v>
      </c>
      <c r="E26" s="2">
        <v>1760</v>
      </c>
      <c r="F26" s="19">
        <v>5</v>
      </c>
      <c r="G26" s="2">
        <f>16-F26</f>
        <v>11</v>
      </c>
      <c r="K26" s="14"/>
      <c r="L26" s="2"/>
      <c r="M26" s="2"/>
      <c r="N26" s="19"/>
      <c r="O26" s="2"/>
      <c r="P26" s="2"/>
      <c r="Q26" s="2"/>
      <c r="R26" s="19"/>
      <c r="S26" s="14"/>
      <c r="T26" s="14"/>
      <c r="U26" s="14"/>
      <c r="V26" s="2"/>
      <c r="W26" s="2"/>
      <c r="X26" s="2">
        <f>G26+K26+O26+S26+W26</f>
        <v>11</v>
      </c>
      <c r="Y26" s="20">
        <f>M26+I26+E26+Q26+U26</f>
        <v>1760</v>
      </c>
    </row>
    <row r="27" spans="1:25" ht="12.75">
      <c r="A27" s="1">
        <v>25</v>
      </c>
      <c r="B27" s="2" t="s">
        <v>152</v>
      </c>
      <c r="C27" s="2" t="s">
        <v>153</v>
      </c>
      <c r="P27">
        <v>23</v>
      </c>
      <c r="Q27">
        <v>1470</v>
      </c>
      <c r="R27" s="18">
        <v>3</v>
      </c>
      <c r="S27" s="20">
        <f>14-R27</f>
        <v>11</v>
      </c>
      <c r="X27" s="2">
        <f>G27+K27+O27+S27+W27</f>
        <v>11</v>
      </c>
      <c r="Y27" s="20">
        <f>M27+I27+E27+Q27+U27</f>
        <v>1470</v>
      </c>
    </row>
    <row r="28" spans="1:25" ht="12.75">
      <c r="A28" s="1">
        <v>26</v>
      </c>
      <c r="B28" s="2" t="s">
        <v>79</v>
      </c>
      <c r="C28" s="2" t="s">
        <v>61</v>
      </c>
      <c r="L28" t="s">
        <v>282</v>
      </c>
      <c r="M28">
        <v>2760</v>
      </c>
      <c r="N28" s="18">
        <v>16</v>
      </c>
      <c r="O28" s="2">
        <f>26-N28</f>
        <v>10</v>
      </c>
      <c r="X28" s="2">
        <f>G28+K28+O28+S28+W28</f>
        <v>10</v>
      </c>
      <c r="Y28" s="20">
        <f>M28+I28+E28+Q28+U28</f>
        <v>2760</v>
      </c>
    </row>
    <row r="29" spans="1:25" ht="12.75">
      <c r="A29" s="1">
        <v>27</v>
      </c>
      <c r="B29" s="2" t="s">
        <v>283</v>
      </c>
      <c r="C29" s="2" t="s">
        <v>47</v>
      </c>
      <c r="D29" s="2">
        <v>13</v>
      </c>
      <c r="E29" s="2">
        <v>640</v>
      </c>
      <c r="F29" s="19">
        <v>11</v>
      </c>
      <c r="G29" s="2">
        <f>16-F29</f>
        <v>5</v>
      </c>
      <c r="K29" s="14"/>
      <c r="L29" s="2"/>
      <c r="M29" s="2"/>
      <c r="N29" s="19"/>
      <c r="O29" s="2"/>
      <c r="P29" s="2">
        <v>17</v>
      </c>
      <c r="Q29" s="2">
        <v>20</v>
      </c>
      <c r="R29" s="18">
        <v>11</v>
      </c>
      <c r="S29" s="20">
        <f>14-R29</f>
        <v>3</v>
      </c>
      <c r="T29" s="14">
        <v>8</v>
      </c>
      <c r="U29" s="14">
        <v>140</v>
      </c>
      <c r="V29" s="2">
        <v>6</v>
      </c>
      <c r="W29" s="2">
        <f>+8-V29</f>
        <v>2</v>
      </c>
      <c r="X29" s="2">
        <f>G29+K29+O29+S29+W29</f>
        <v>10</v>
      </c>
      <c r="Y29" s="20">
        <f>M29+I29+E29+Q29+U29</f>
        <v>800</v>
      </c>
    </row>
    <row r="30" spans="1:25" ht="12.75">
      <c r="A30" s="1">
        <v>28</v>
      </c>
      <c r="B30" s="2" t="s">
        <v>52</v>
      </c>
      <c r="C30" s="2" t="s">
        <v>53</v>
      </c>
      <c r="F30" s="19"/>
      <c r="G30" s="2"/>
      <c r="H30" s="2"/>
      <c r="I30" s="2"/>
      <c r="J30" s="19"/>
      <c r="K30" s="2"/>
      <c r="L30" s="2" t="s">
        <v>284</v>
      </c>
      <c r="M30" s="2">
        <v>2620</v>
      </c>
      <c r="N30" s="19">
        <v>17</v>
      </c>
      <c r="O30" s="2">
        <f>26-N30</f>
        <v>9</v>
      </c>
      <c r="P30" s="14"/>
      <c r="Q30" s="14"/>
      <c r="R30" s="19"/>
      <c r="S30" s="2"/>
      <c r="T30" s="2"/>
      <c r="U30" s="2"/>
      <c r="V30" s="2"/>
      <c r="W30" s="2"/>
      <c r="X30" s="2">
        <f>G30+K30+O30+S30+W30</f>
        <v>9</v>
      </c>
      <c r="Y30" s="20">
        <f>M30+I30+E30+Q30+U30</f>
        <v>2620</v>
      </c>
    </row>
    <row r="31" spans="1:25" ht="12.75">
      <c r="A31" s="1">
        <v>29</v>
      </c>
      <c r="B31" t="s">
        <v>94</v>
      </c>
      <c r="C31" t="s">
        <v>95</v>
      </c>
      <c r="F31" s="19"/>
      <c r="G31" s="2"/>
      <c r="K31" s="2"/>
      <c r="L31" s="2"/>
      <c r="M31" s="2"/>
      <c r="N31" s="19"/>
      <c r="O31" s="2"/>
      <c r="P31" s="2">
        <v>18</v>
      </c>
      <c r="Q31" s="2">
        <v>1190</v>
      </c>
      <c r="R31" s="18">
        <v>5</v>
      </c>
      <c r="S31" s="20">
        <f>14-R31</f>
        <v>9</v>
      </c>
      <c r="T31" s="14"/>
      <c r="U31" s="14"/>
      <c r="V31" s="2"/>
      <c r="W31" s="2"/>
      <c r="X31" s="2">
        <f>G31+K31+O31+S31+W31</f>
        <v>9</v>
      </c>
      <c r="Y31" s="20">
        <f>M31+I31+E31+Q31+U31</f>
        <v>1190</v>
      </c>
    </row>
    <row r="32" spans="1:25" ht="12.75">
      <c r="A32" s="1">
        <v>30</v>
      </c>
      <c r="B32" s="2" t="s">
        <v>30</v>
      </c>
      <c r="C32" s="2" t="s">
        <v>285</v>
      </c>
      <c r="D32" s="2">
        <v>5</v>
      </c>
      <c r="E32" s="2">
        <v>340</v>
      </c>
      <c r="F32" s="19">
        <v>12</v>
      </c>
      <c r="G32" s="2">
        <f>16-F32</f>
        <v>4</v>
      </c>
      <c r="H32">
        <v>2</v>
      </c>
      <c r="I32">
        <v>1930</v>
      </c>
      <c r="J32" s="18">
        <v>5</v>
      </c>
      <c r="K32" s="14">
        <f>9-J32</f>
        <v>4</v>
      </c>
      <c r="L32" s="2"/>
      <c r="M32" s="2"/>
      <c r="N32" s="19"/>
      <c r="O32" s="2"/>
      <c r="P32" s="2"/>
      <c r="Q32" s="2"/>
      <c r="R32" s="19"/>
      <c r="S32" s="2"/>
      <c r="T32" s="2"/>
      <c r="U32" s="2"/>
      <c r="V32" s="2"/>
      <c r="W32" s="2"/>
      <c r="X32" s="2">
        <f>G32+K32+O32+S32+W32</f>
        <v>8</v>
      </c>
      <c r="Y32" s="20">
        <f>M32+I32+E32+Q32+U32</f>
        <v>2270</v>
      </c>
    </row>
    <row r="33" spans="1:25" ht="12.75">
      <c r="A33" s="1">
        <v>31</v>
      </c>
      <c r="B33" t="s">
        <v>66</v>
      </c>
      <c r="C33" t="s">
        <v>103</v>
      </c>
      <c r="F33" s="19"/>
      <c r="G33" s="2"/>
      <c r="H33" s="2"/>
      <c r="I33" s="2"/>
      <c r="J33" s="19"/>
      <c r="K33" s="2"/>
      <c r="L33" s="2" t="s">
        <v>286</v>
      </c>
      <c r="M33" s="2">
        <v>1940</v>
      </c>
      <c r="N33" s="19">
        <v>18</v>
      </c>
      <c r="O33" s="2">
        <f>26-N33</f>
        <v>8</v>
      </c>
      <c r="P33" s="2"/>
      <c r="Q33" s="2"/>
      <c r="R33" s="19"/>
      <c r="S33" s="14"/>
      <c r="T33" s="14"/>
      <c r="U33" s="14"/>
      <c r="V33" s="2"/>
      <c r="W33" s="2"/>
      <c r="X33" s="2">
        <f>G33+K33+O33+S33+W33</f>
        <v>8</v>
      </c>
      <c r="Y33" s="20">
        <f>M33+I33+E33+Q33+U33</f>
        <v>1940</v>
      </c>
    </row>
    <row r="34" spans="1:25" ht="12.75">
      <c r="A34" s="1">
        <v>32</v>
      </c>
      <c r="B34" s="2" t="s">
        <v>176</v>
      </c>
      <c r="C34" s="2" t="s">
        <v>177</v>
      </c>
      <c r="F34" s="19"/>
      <c r="G34" s="2"/>
      <c r="H34" s="2"/>
      <c r="I34" s="2"/>
      <c r="J34" s="19"/>
      <c r="K34" s="2"/>
      <c r="L34" s="2"/>
      <c r="M34" s="2"/>
      <c r="N34" s="19"/>
      <c r="O34" s="14"/>
      <c r="P34" s="14">
        <v>28</v>
      </c>
      <c r="Q34" s="14">
        <v>490</v>
      </c>
      <c r="R34" s="19">
        <v>8</v>
      </c>
      <c r="S34" s="20">
        <f>14-R34</f>
        <v>6</v>
      </c>
      <c r="T34" s="2"/>
      <c r="U34" s="2"/>
      <c r="V34" s="2"/>
      <c r="W34" s="2"/>
      <c r="X34" s="2">
        <f>G34+K34+O34+S34+W34</f>
        <v>6</v>
      </c>
      <c r="Y34" s="20">
        <f>M34+I34+E34+Q34+U34</f>
        <v>490</v>
      </c>
    </row>
    <row r="35" spans="1:25" ht="12.75">
      <c r="A35" s="1">
        <v>33</v>
      </c>
      <c r="B35" s="2" t="s">
        <v>87</v>
      </c>
      <c r="L35" t="s">
        <v>287</v>
      </c>
      <c r="M35">
        <v>1880</v>
      </c>
      <c r="N35" s="18">
        <v>21</v>
      </c>
      <c r="O35" s="2">
        <f>26-N35</f>
        <v>5</v>
      </c>
      <c r="X35" s="2">
        <f>G35+K35+O35+S35+W35</f>
        <v>5</v>
      </c>
      <c r="Y35" s="20">
        <f>M35+I35+E35+Q35+U35</f>
        <v>1880</v>
      </c>
    </row>
    <row r="36" spans="1:25" ht="12.75">
      <c r="A36" s="1">
        <v>34</v>
      </c>
      <c r="B36" s="2" t="s">
        <v>178</v>
      </c>
      <c r="C36" s="2" t="s">
        <v>269</v>
      </c>
      <c r="T36">
        <v>4</v>
      </c>
      <c r="U36">
        <v>280</v>
      </c>
      <c r="V36">
        <v>3</v>
      </c>
      <c r="W36" s="2">
        <f>+8-V36</f>
        <v>5</v>
      </c>
      <c r="X36" s="2">
        <f>G36+K36+O36+S36+W36</f>
        <v>5</v>
      </c>
      <c r="Y36" s="20">
        <f>M36+I36+E36+Q36+U36</f>
        <v>280</v>
      </c>
    </row>
    <row r="37" spans="1:25" ht="12.75">
      <c r="A37" s="1">
        <v>35</v>
      </c>
      <c r="B37" t="s">
        <v>81</v>
      </c>
      <c r="C37" t="s">
        <v>288</v>
      </c>
      <c r="F37" s="19"/>
      <c r="G37" s="2"/>
      <c r="H37" s="2"/>
      <c r="I37" s="2"/>
      <c r="J37" s="19"/>
      <c r="K37" s="2"/>
      <c r="L37" s="2"/>
      <c r="M37" s="2"/>
      <c r="N37" s="19"/>
      <c r="O37" s="2"/>
      <c r="P37" s="2"/>
      <c r="Q37" s="2"/>
      <c r="R37" s="19"/>
      <c r="S37" s="14"/>
      <c r="T37" s="14">
        <v>2</v>
      </c>
      <c r="U37" s="14">
        <v>210</v>
      </c>
      <c r="V37" s="2">
        <v>4</v>
      </c>
      <c r="W37" s="2">
        <f>+8-V37</f>
        <v>4</v>
      </c>
      <c r="X37" s="2">
        <f>G37+K37+O37+S37+W37</f>
        <v>4</v>
      </c>
      <c r="Y37" s="20">
        <f>M37+I37+E37+Q37+U37</f>
        <v>210</v>
      </c>
    </row>
    <row r="38" spans="1:25" ht="12.75">
      <c r="A38" s="1">
        <v>36</v>
      </c>
      <c r="B38" s="2" t="s">
        <v>34</v>
      </c>
      <c r="C38" s="2" t="s">
        <v>51</v>
      </c>
      <c r="L38" t="s">
        <v>289</v>
      </c>
      <c r="M38">
        <v>420</v>
      </c>
      <c r="N38" s="18">
        <v>23</v>
      </c>
      <c r="O38" s="2">
        <f>26-N38</f>
        <v>3</v>
      </c>
      <c r="X38" s="2">
        <f>G38+K38+O38+S38+W38</f>
        <v>3</v>
      </c>
      <c r="Y38" s="20">
        <f>M38+I38+E38+Q38+U38</f>
        <v>420</v>
      </c>
    </row>
    <row r="39" spans="1:25" ht="12.75">
      <c r="A39" s="1">
        <v>37</v>
      </c>
      <c r="B39" s="2" t="s">
        <v>158</v>
      </c>
      <c r="C39" s="2" t="s">
        <v>290</v>
      </c>
      <c r="L39" t="s">
        <v>291</v>
      </c>
      <c r="M39">
        <v>280</v>
      </c>
      <c r="N39" s="18">
        <v>24</v>
      </c>
      <c r="O39" s="2">
        <f>26-N39</f>
        <v>2</v>
      </c>
      <c r="X39" s="2">
        <f>G39+K39+O39+S39+W39</f>
        <v>2</v>
      </c>
      <c r="Y39" s="20">
        <f>M39+I39+E39+Q39+U39</f>
        <v>280</v>
      </c>
    </row>
    <row r="40" spans="1:25" ht="12.75">
      <c r="A40" s="1">
        <v>38</v>
      </c>
      <c r="B40" s="2" t="s">
        <v>292</v>
      </c>
      <c r="C40" s="2" t="s">
        <v>293</v>
      </c>
      <c r="D40" s="2">
        <v>8</v>
      </c>
      <c r="E40" s="2">
        <v>180</v>
      </c>
      <c r="F40" s="19">
        <v>14</v>
      </c>
      <c r="G40" s="2">
        <f>16-F40</f>
        <v>2</v>
      </c>
      <c r="K40" s="14"/>
      <c r="L40" s="2"/>
      <c r="M40" s="2"/>
      <c r="N40" s="19"/>
      <c r="O40" s="14"/>
      <c r="P40" s="14"/>
      <c r="Q40" s="14"/>
      <c r="R40" s="19"/>
      <c r="S40" s="2"/>
      <c r="T40" s="2"/>
      <c r="U40" s="2"/>
      <c r="V40" s="2"/>
      <c r="W40" s="2"/>
      <c r="X40" s="2">
        <f>G40+K40+O40+S40+W40</f>
        <v>2</v>
      </c>
      <c r="Y40" s="20">
        <f>M40+I40+E40+Q40+U40</f>
        <v>180</v>
      </c>
    </row>
    <row r="41" spans="1:25" ht="12.75">
      <c r="A41" s="1">
        <v>39</v>
      </c>
      <c r="B41" s="2" t="s">
        <v>294</v>
      </c>
      <c r="C41" s="2" t="s">
        <v>295</v>
      </c>
      <c r="P41">
        <v>16</v>
      </c>
      <c r="Q41">
        <v>0</v>
      </c>
      <c r="R41" s="18">
        <v>13</v>
      </c>
      <c r="S41" s="20">
        <f>14-R41</f>
        <v>1</v>
      </c>
      <c r="X41" s="2">
        <f>G41+K41+O41+S41+W41</f>
        <v>1</v>
      </c>
      <c r="Y41" s="20">
        <f>M41+I41+E41+Q41+U41</f>
        <v>0</v>
      </c>
    </row>
    <row r="44" spans="3:25" ht="12.75">
      <c r="C44" s="2" t="s">
        <v>25</v>
      </c>
      <c r="D44" s="2">
        <f>SUM(D3:D43)</f>
        <v>120</v>
      </c>
      <c r="E44" s="2">
        <f>SUM(E3:E43)</f>
        <v>16160</v>
      </c>
      <c r="F44" s="19">
        <f>SUM(F3:F43)</f>
        <v>120</v>
      </c>
      <c r="G44" s="2">
        <f>SUM(G3:G43)</f>
        <v>120</v>
      </c>
      <c r="H44" s="2">
        <f>SUM(H3:H43)</f>
        <v>48</v>
      </c>
      <c r="I44" s="2">
        <f>SUM(I3:I43)</f>
        <v>10160</v>
      </c>
      <c r="J44" s="19">
        <f>SUM(J3:J43)</f>
        <v>36</v>
      </c>
      <c r="K44" s="2">
        <f>SUM(K3:K43)</f>
        <v>36</v>
      </c>
      <c r="L44" s="2">
        <f>SUM(L3:L43)</f>
        <v>0</v>
      </c>
      <c r="M44" s="2">
        <f>SUM(M3:M43)</f>
        <v>120800</v>
      </c>
      <c r="N44" s="19">
        <f>SUM(N3:N43)</f>
        <v>325</v>
      </c>
      <c r="O44" s="2">
        <f>SUM(O3:O43)</f>
        <v>325</v>
      </c>
      <c r="P44" s="2">
        <f>SUM(P3:P43)</f>
        <v>286</v>
      </c>
      <c r="Q44" s="2">
        <f>SUM(Q3:Q43)</f>
        <v>16530</v>
      </c>
      <c r="R44" s="19">
        <f>SUM(R3:R43)</f>
        <v>91</v>
      </c>
      <c r="S44" s="2">
        <f>SUM(S3:S43)</f>
        <v>91</v>
      </c>
      <c r="T44" s="2">
        <f>SUM(T3:T43)</f>
        <v>38</v>
      </c>
      <c r="U44" s="2">
        <f>SUM(U3:U43)</f>
        <v>1530</v>
      </c>
      <c r="V44" s="2">
        <f>SUM(V3:V43)</f>
        <v>28</v>
      </c>
      <c r="W44" s="2">
        <f>SUM(W3:W43)</f>
        <v>28</v>
      </c>
      <c r="X44" s="2">
        <f>SUM(X3:X43)</f>
        <v>600</v>
      </c>
      <c r="Y44" s="2">
        <f>SUM(Y3:Y43)</f>
        <v>165180</v>
      </c>
    </row>
  </sheetData>
  <mergeCells count="5">
    <mergeCell ref="D1:G1"/>
    <mergeCell ref="H1:K1"/>
    <mergeCell ref="L1:O1"/>
    <mergeCell ref="P1:S1"/>
    <mergeCell ref="T1:W1"/>
  </mergeCells>
  <printOptions gridLines="1"/>
  <pageMargins left="0.19027777777777777" right="0.1597222222222222" top="0.5368055555555555" bottom="0.4888888888888889" header="0.3701388888888889" footer="0.5118055555555555"/>
  <pageSetup horizontalDpi="300" verticalDpi="300" orientation="landscape" paperSize="9" scale="80"/>
  <headerFooter alignWithMargins="0">
    <oddHeader>&amp;L&amp;"Times New Roman,Normal"&amp;12ANNEE 2013&amp;C&amp;"Times New Roman,Normal"&amp;12CHALLENGE MARCEL LOMBART&amp;R&amp;"Times New Roman,Normal"&amp;12ENTENTE PVGSLCM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42"/>
  <sheetViews>
    <sheetView zoomScale="80" zoomScaleNormal="80" workbookViewId="0" topLeftCell="A1">
      <selection activeCell="C1" sqref="C1"/>
    </sheetView>
  </sheetViews>
  <sheetFormatPr defaultColWidth="11.421875" defaultRowHeight="12.75"/>
  <cols>
    <col min="1" max="1" width="3.57421875" style="1" customWidth="1"/>
    <col min="2" max="2" width="13.421875" style="2" customWidth="1"/>
    <col min="3" max="3" width="13.140625" style="2" customWidth="1"/>
    <col min="4" max="4" width="6.7109375" style="2" customWidth="1"/>
    <col min="5" max="5" width="8.7109375" style="0" customWidth="1"/>
    <col min="6" max="6" width="6.00390625" style="0" customWidth="1"/>
    <col min="7" max="7" width="6.7109375" style="0" customWidth="1"/>
    <col min="8" max="8" width="10.57421875" style="28" customWidth="1"/>
    <col min="9" max="9" width="6.00390625" style="0" customWidth="1"/>
    <col min="10" max="10" width="10.57421875" style="0" customWidth="1"/>
    <col min="11" max="11" width="10.7109375" style="0" customWidth="1"/>
    <col min="12" max="12" width="6.00390625" style="0" customWidth="1"/>
    <col min="13" max="14" width="10.57421875" style="0" customWidth="1"/>
    <col min="15" max="15" width="6.00390625" style="0" customWidth="1"/>
    <col min="16" max="17" width="10.57421875" style="0" customWidth="1"/>
    <col min="18" max="18" width="6.00390625" style="0" customWidth="1"/>
    <col min="19" max="19" width="7.7109375" style="0" customWidth="1"/>
    <col min="20" max="20" width="8.7109375" style="0" customWidth="1"/>
    <col min="21" max="21" width="11.421875" style="42" customWidth="1"/>
  </cols>
  <sheetData>
    <row r="1" spans="5:19" ht="21.75" customHeight="1">
      <c r="E1" s="8" t="s">
        <v>296</v>
      </c>
      <c r="F1" s="8"/>
      <c r="G1" s="8"/>
      <c r="H1" s="43" t="s">
        <v>12</v>
      </c>
      <c r="I1" s="43"/>
      <c r="J1" s="8"/>
      <c r="K1" s="8" t="s">
        <v>17</v>
      </c>
      <c r="L1" s="8"/>
      <c r="M1" s="8"/>
      <c r="N1" s="8" t="s">
        <v>13</v>
      </c>
      <c r="O1" s="8"/>
      <c r="P1" s="8"/>
      <c r="Q1" s="8" t="s">
        <v>18</v>
      </c>
      <c r="R1" s="8"/>
      <c r="S1" t="s">
        <v>9</v>
      </c>
    </row>
    <row r="2" spans="5:18" ht="23.25" customHeight="1">
      <c r="E2" s="8"/>
      <c r="F2" s="8"/>
      <c r="G2" s="8"/>
      <c r="H2" s="43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0" ht="19.5">
      <c r="A3" s="1" t="s">
        <v>230</v>
      </c>
      <c r="B3" s="2" t="s">
        <v>196</v>
      </c>
      <c r="C3" s="2" t="s">
        <v>21</v>
      </c>
      <c r="D3" s="2" t="s">
        <v>231</v>
      </c>
      <c r="E3" t="s">
        <v>232</v>
      </c>
      <c r="F3" t="s">
        <v>23</v>
      </c>
      <c r="G3" s="2" t="s">
        <v>231</v>
      </c>
      <c r="H3" s="28" t="s">
        <v>232</v>
      </c>
      <c r="I3" t="s">
        <v>23</v>
      </c>
      <c r="J3" s="2" t="s">
        <v>231</v>
      </c>
      <c r="K3" t="s">
        <v>232</v>
      </c>
      <c r="L3" t="s">
        <v>23</v>
      </c>
      <c r="M3" s="2" t="s">
        <v>231</v>
      </c>
      <c r="N3" t="s">
        <v>232</v>
      </c>
      <c r="O3" t="s">
        <v>23</v>
      </c>
      <c r="P3" s="2" t="s">
        <v>231</v>
      </c>
      <c r="Q3" t="s">
        <v>232</v>
      </c>
      <c r="R3" t="s">
        <v>23</v>
      </c>
      <c r="S3" t="s">
        <v>9</v>
      </c>
      <c r="T3" t="s">
        <v>247</v>
      </c>
    </row>
    <row r="4" spans="1:20" ht="19.5">
      <c r="A4" s="1">
        <v>3</v>
      </c>
      <c r="B4" t="s">
        <v>38</v>
      </c>
      <c r="C4" t="s">
        <v>39</v>
      </c>
      <c r="D4" s="11">
        <v>720</v>
      </c>
      <c r="E4" s="11">
        <v>15</v>
      </c>
      <c r="F4" s="11">
        <f>25-E4</f>
        <v>10</v>
      </c>
      <c r="G4" s="10"/>
      <c r="H4" s="36"/>
      <c r="I4" s="10"/>
      <c r="J4" s="10">
        <v>28580</v>
      </c>
      <c r="K4" s="11">
        <v>5</v>
      </c>
      <c r="L4" s="10">
        <f>+28-K4</f>
        <v>23</v>
      </c>
      <c r="M4" s="31">
        <v>15040</v>
      </c>
      <c r="N4" s="9">
        <v>1</v>
      </c>
      <c r="O4" s="11">
        <f>+21-N4</f>
        <v>20</v>
      </c>
      <c r="P4" s="11">
        <v>2490</v>
      </c>
      <c r="Q4" s="11">
        <v>5</v>
      </c>
      <c r="R4" s="11">
        <f>+43-Q4</f>
        <v>38</v>
      </c>
      <c r="S4" s="10">
        <f>F4+I4+L4+O4+R4</f>
        <v>91</v>
      </c>
      <c r="T4" s="10">
        <f>P4+M4+J4+G4+D4</f>
        <v>46830</v>
      </c>
    </row>
    <row r="5" spans="1:20" ht="19.5">
      <c r="A5" s="1">
        <v>13</v>
      </c>
      <c r="B5" t="s">
        <v>56</v>
      </c>
      <c r="C5" t="s">
        <v>57</v>
      </c>
      <c r="D5" s="11"/>
      <c r="E5" s="11"/>
      <c r="F5" s="10"/>
      <c r="G5" s="10"/>
      <c r="I5" s="10"/>
      <c r="J5" s="10">
        <v>7670</v>
      </c>
      <c r="K5" s="11">
        <v>15</v>
      </c>
      <c r="L5" s="10">
        <f>+28-K5</f>
        <v>13</v>
      </c>
      <c r="M5" s="11">
        <v>12240</v>
      </c>
      <c r="N5" s="11">
        <v>2</v>
      </c>
      <c r="O5" s="11">
        <f>+21-N5</f>
        <v>19</v>
      </c>
      <c r="P5" s="11">
        <v>790</v>
      </c>
      <c r="Q5" s="11">
        <v>14</v>
      </c>
      <c r="R5" s="11">
        <f>+43-Q5</f>
        <v>29</v>
      </c>
      <c r="S5" s="10">
        <f>F5+I5+L5+O5+R5</f>
        <v>61</v>
      </c>
      <c r="T5" s="10">
        <f>P5+M5+J5+G5+D5</f>
        <v>20700</v>
      </c>
    </row>
    <row r="6" spans="1:20" ht="19.5">
      <c r="A6" s="1">
        <v>2</v>
      </c>
      <c r="B6" t="s">
        <v>26</v>
      </c>
      <c r="C6" t="s">
        <v>27</v>
      </c>
      <c r="D6" s="11">
        <v>3050</v>
      </c>
      <c r="E6" s="12">
        <v>7</v>
      </c>
      <c r="F6" s="11">
        <f>25-E6</f>
        <v>18</v>
      </c>
      <c r="G6" s="16">
        <v>3750</v>
      </c>
      <c r="H6" s="28">
        <v>14</v>
      </c>
      <c r="I6" s="10">
        <f>30-H6</f>
        <v>16</v>
      </c>
      <c r="J6" s="16">
        <v>880</v>
      </c>
      <c r="K6" s="12">
        <v>16</v>
      </c>
      <c r="L6" s="10">
        <f>+28-K6</f>
        <v>12</v>
      </c>
      <c r="M6" s="16">
        <v>8540</v>
      </c>
      <c r="N6" s="11">
        <v>3</v>
      </c>
      <c r="O6" s="11">
        <f>+21-N6</f>
        <v>18</v>
      </c>
      <c r="P6" s="16">
        <v>2550</v>
      </c>
      <c r="Q6" s="11">
        <v>2</v>
      </c>
      <c r="R6" s="11">
        <f>+43-Q6</f>
        <v>41</v>
      </c>
      <c r="S6" s="10">
        <f>F6+I6+L6+O6+R6</f>
        <v>105</v>
      </c>
      <c r="T6" s="10">
        <f>P6+M6+J6+G6+D6</f>
        <v>18770</v>
      </c>
    </row>
    <row r="7" spans="1:20" ht="19.5">
      <c r="A7" s="1">
        <v>38</v>
      </c>
      <c r="B7" t="s">
        <v>94</v>
      </c>
      <c r="C7" t="s">
        <v>95</v>
      </c>
      <c r="D7" s="11">
        <v>0</v>
      </c>
      <c r="E7" s="12">
        <v>21</v>
      </c>
      <c r="F7" s="11">
        <f>25-E7</f>
        <v>4</v>
      </c>
      <c r="G7" s="12"/>
      <c r="H7" s="33"/>
      <c r="I7" s="16"/>
      <c r="J7" s="12">
        <v>0</v>
      </c>
      <c r="K7" s="12">
        <v>26</v>
      </c>
      <c r="L7" s="10">
        <f>+28-K7</f>
        <v>2</v>
      </c>
      <c r="M7" s="16">
        <v>5700</v>
      </c>
      <c r="N7" s="11">
        <v>4</v>
      </c>
      <c r="O7" s="11">
        <f>+21-N7</f>
        <v>17</v>
      </c>
      <c r="P7" s="16"/>
      <c r="Q7" s="11"/>
      <c r="R7" s="10"/>
      <c r="S7" s="10">
        <f>F7+I7+L7+O7+R7</f>
        <v>23</v>
      </c>
      <c r="T7" s="10">
        <f>P7+M7+J7+G7+D7</f>
        <v>5700</v>
      </c>
    </row>
    <row r="8" spans="1:20" ht="19.5">
      <c r="A8" s="1">
        <v>1</v>
      </c>
      <c r="B8" t="s">
        <v>34</v>
      </c>
      <c r="C8" t="s">
        <v>35</v>
      </c>
      <c r="D8" s="11">
        <v>5610</v>
      </c>
      <c r="E8" s="11">
        <v>4</v>
      </c>
      <c r="F8" s="11">
        <f>25-E8</f>
        <v>21</v>
      </c>
      <c r="G8" s="9">
        <v>28940</v>
      </c>
      <c r="H8" s="32">
        <v>1</v>
      </c>
      <c r="I8" s="10">
        <f>30-H8</f>
        <v>29</v>
      </c>
      <c r="J8" s="10">
        <v>1920</v>
      </c>
      <c r="K8" s="11">
        <v>21</v>
      </c>
      <c r="L8" s="10">
        <f>+28-K8</f>
        <v>7</v>
      </c>
      <c r="M8" s="10">
        <v>4150</v>
      </c>
      <c r="N8" s="11">
        <v>5</v>
      </c>
      <c r="O8" s="11">
        <f>+21-N8</f>
        <v>16</v>
      </c>
      <c r="P8" s="11">
        <v>2000</v>
      </c>
      <c r="Q8" s="11">
        <v>7</v>
      </c>
      <c r="R8" s="11">
        <f>+43-Q8</f>
        <v>36</v>
      </c>
      <c r="S8" s="10">
        <f>F8+I8+L8+O8+R8</f>
        <v>109</v>
      </c>
      <c r="T8" s="10">
        <f>P8+M8+J8+G8+D8</f>
        <v>42620</v>
      </c>
    </row>
    <row r="9" spans="1:20" ht="19.5">
      <c r="A9" s="1">
        <v>40</v>
      </c>
      <c r="B9" t="s">
        <v>235</v>
      </c>
      <c r="C9" t="s">
        <v>31</v>
      </c>
      <c r="D9" s="11"/>
      <c r="E9" s="11"/>
      <c r="F9" s="11"/>
      <c r="G9" s="11"/>
      <c r="H9" s="36"/>
      <c r="I9" s="10"/>
      <c r="J9" s="10"/>
      <c r="K9" s="11"/>
      <c r="L9" s="10"/>
      <c r="M9" s="10">
        <v>3950</v>
      </c>
      <c r="N9" s="11">
        <v>6</v>
      </c>
      <c r="O9" s="11">
        <f>+21-N9</f>
        <v>15</v>
      </c>
      <c r="P9" s="10">
        <v>0</v>
      </c>
      <c r="Q9" s="11">
        <v>36.5</v>
      </c>
      <c r="R9" s="11">
        <f>+43-Q9</f>
        <v>6.5</v>
      </c>
      <c r="S9" s="10">
        <f>F9+I9+L9+O9+R9</f>
        <v>21.5</v>
      </c>
      <c r="T9" s="10">
        <f>P9+M9+J9+G9+D9</f>
        <v>3950</v>
      </c>
    </row>
    <row r="10" spans="1:20" ht="19.5">
      <c r="A10" s="1">
        <v>5</v>
      </c>
      <c r="B10" t="s">
        <v>30</v>
      </c>
      <c r="C10" t="s">
        <v>31</v>
      </c>
      <c r="D10" s="11">
        <v>2020</v>
      </c>
      <c r="E10" s="11">
        <v>6</v>
      </c>
      <c r="F10" s="11">
        <f>25-E10</f>
        <v>19</v>
      </c>
      <c r="G10" s="10">
        <v>6000</v>
      </c>
      <c r="H10" s="36">
        <v>9</v>
      </c>
      <c r="I10" s="10">
        <f>30-H10</f>
        <v>21</v>
      </c>
      <c r="J10" s="11">
        <v>6730</v>
      </c>
      <c r="K10" s="11">
        <v>2</v>
      </c>
      <c r="L10" s="10">
        <f>+28-K10</f>
        <v>26</v>
      </c>
      <c r="M10" s="10">
        <v>3520</v>
      </c>
      <c r="N10" s="11">
        <v>7</v>
      </c>
      <c r="O10" s="11">
        <f>+21-N10</f>
        <v>14</v>
      </c>
      <c r="P10" s="10">
        <v>0</v>
      </c>
      <c r="Q10" s="11">
        <v>36.5</v>
      </c>
      <c r="R10" s="11">
        <f>+43-Q10</f>
        <v>6.5</v>
      </c>
      <c r="S10" s="10">
        <f>F10+I10+L10+O10+R10</f>
        <v>86.5</v>
      </c>
      <c r="T10" s="10">
        <f>P10+M10+J10+G10+D10</f>
        <v>18270</v>
      </c>
    </row>
    <row r="11" spans="1:20" ht="19.5">
      <c r="A11" s="1">
        <v>4</v>
      </c>
      <c r="B11" t="s">
        <v>42</v>
      </c>
      <c r="C11" t="s">
        <v>43</v>
      </c>
      <c r="D11" s="11">
        <v>7720</v>
      </c>
      <c r="E11" s="11">
        <v>2</v>
      </c>
      <c r="F11" s="11">
        <f>25-E11</f>
        <v>23</v>
      </c>
      <c r="G11" s="10">
        <v>1980</v>
      </c>
      <c r="H11" s="36">
        <v>15</v>
      </c>
      <c r="I11" s="10">
        <f>30-H11</f>
        <v>15</v>
      </c>
      <c r="J11" s="11">
        <v>2860</v>
      </c>
      <c r="K11" s="11">
        <v>19</v>
      </c>
      <c r="L11" s="10">
        <f>+28-K11</f>
        <v>9</v>
      </c>
      <c r="M11" s="10">
        <v>2740</v>
      </c>
      <c r="N11" s="11">
        <v>8</v>
      </c>
      <c r="O11" s="11">
        <f>+21-N11</f>
        <v>13</v>
      </c>
      <c r="P11" s="10">
        <v>920</v>
      </c>
      <c r="Q11" s="11">
        <v>13</v>
      </c>
      <c r="R11" s="11">
        <f>+43-Q11</f>
        <v>30</v>
      </c>
      <c r="S11" s="10">
        <f>F11+I11+L11+O11+R11</f>
        <v>90</v>
      </c>
      <c r="T11" s="10">
        <f>P11+M11+J11+G11+D11</f>
        <v>16220</v>
      </c>
    </row>
    <row r="12" spans="1:20" ht="19.5">
      <c r="A12" s="1">
        <v>21</v>
      </c>
      <c r="B12" t="s">
        <v>81</v>
      </c>
      <c r="C12" t="s">
        <v>82</v>
      </c>
      <c r="D12" s="11"/>
      <c r="E12" s="11"/>
      <c r="F12" s="10"/>
      <c r="G12" s="10">
        <v>4490</v>
      </c>
      <c r="H12" s="36">
        <v>11</v>
      </c>
      <c r="I12" s="10">
        <f>30-H12</f>
        <v>19</v>
      </c>
      <c r="J12" s="10">
        <v>2900</v>
      </c>
      <c r="K12" s="11">
        <v>17</v>
      </c>
      <c r="L12" s="10">
        <f>+28-K12</f>
        <v>11</v>
      </c>
      <c r="M12" s="10">
        <v>2600</v>
      </c>
      <c r="N12" s="11">
        <v>9</v>
      </c>
      <c r="O12" s="11">
        <f>+21-N12</f>
        <v>12</v>
      </c>
      <c r="P12" s="10"/>
      <c r="Q12" s="11"/>
      <c r="R12" s="10"/>
      <c r="S12" s="10">
        <f>F12+I12+L12+O12+R12</f>
        <v>42</v>
      </c>
      <c r="T12" s="10">
        <f>P12+M12+J12+G12+D12</f>
        <v>9990</v>
      </c>
    </row>
    <row r="13" spans="1:20" ht="19.5">
      <c r="A13" s="1">
        <v>34</v>
      </c>
      <c r="B13" t="s">
        <v>83</v>
      </c>
      <c r="C13" t="s">
        <v>84</v>
      </c>
      <c r="D13" s="11">
        <v>1240</v>
      </c>
      <c r="E13" s="11">
        <v>16</v>
      </c>
      <c r="F13" s="11">
        <f>25-E13</f>
        <v>9</v>
      </c>
      <c r="G13" s="10"/>
      <c r="H13" s="36"/>
      <c r="I13" s="10"/>
      <c r="J13" s="11"/>
      <c r="K13" s="11"/>
      <c r="L13" s="10"/>
      <c r="M13" s="10">
        <v>2340</v>
      </c>
      <c r="N13" s="11">
        <v>10</v>
      </c>
      <c r="O13" s="11">
        <f>+21-N13</f>
        <v>11</v>
      </c>
      <c r="P13" s="11">
        <v>0</v>
      </c>
      <c r="Q13" s="11">
        <v>36.5</v>
      </c>
      <c r="R13" s="11">
        <f>+43-Q13</f>
        <v>6.5</v>
      </c>
      <c r="S13" s="10">
        <f>F13+I13+L13+O13+R13</f>
        <v>26.5</v>
      </c>
      <c r="T13" s="10">
        <f>P13+M13+J13+G13+D13</f>
        <v>3580</v>
      </c>
    </row>
    <row r="14" spans="1:20" ht="19.5">
      <c r="A14" s="1">
        <v>27</v>
      </c>
      <c r="B14" t="s">
        <v>233</v>
      </c>
      <c r="C14" t="s">
        <v>234</v>
      </c>
      <c r="D14" s="11"/>
      <c r="E14" s="11"/>
      <c r="F14" s="10"/>
      <c r="G14" s="10"/>
      <c r="H14" s="36"/>
      <c r="I14" s="10"/>
      <c r="J14" s="10">
        <v>12060</v>
      </c>
      <c r="K14" s="11">
        <v>11</v>
      </c>
      <c r="L14" s="10">
        <f>+28-K14</f>
        <v>17</v>
      </c>
      <c r="M14" s="10">
        <v>2010</v>
      </c>
      <c r="N14" s="11">
        <v>11</v>
      </c>
      <c r="O14" s="11">
        <f>+21-N14</f>
        <v>10</v>
      </c>
      <c r="P14" s="10">
        <v>0</v>
      </c>
      <c r="Q14" s="11">
        <v>36.5</v>
      </c>
      <c r="R14" s="11">
        <f>+43-Q14</f>
        <v>6.5</v>
      </c>
      <c r="S14" s="10">
        <f>F14+I14+L14+O14+R14</f>
        <v>33.5</v>
      </c>
      <c r="T14" s="10">
        <f>P14+M14+J14+G14+D14</f>
        <v>14070</v>
      </c>
    </row>
    <row r="15" spans="1:20" ht="19.5">
      <c r="A15" s="1">
        <v>33</v>
      </c>
      <c r="B15" t="s">
        <v>85</v>
      </c>
      <c r="C15" t="s">
        <v>29</v>
      </c>
      <c r="D15" s="11">
        <v>0</v>
      </c>
      <c r="E15" s="12">
        <v>21</v>
      </c>
      <c r="F15" s="11">
        <f>25-E15</f>
        <v>4</v>
      </c>
      <c r="G15" s="16">
        <v>630</v>
      </c>
      <c r="H15" s="34">
        <v>22</v>
      </c>
      <c r="I15" s="10">
        <f>30-H15</f>
        <v>8</v>
      </c>
      <c r="J15" s="16"/>
      <c r="K15" s="12"/>
      <c r="L15" s="16"/>
      <c r="M15" s="16">
        <v>1780</v>
      </c>
      <c r="N15" s="11">
        <v>12</v>
      </c>
      <c r="O15" s="11">
        <f>+21-N15</f>
        <v>9</v>
      </c>
      <c r="P15" s="16">
        <v>0</v>
      </c>
      <c r="Q15" s="11">
        <v>36.5</v>
      </c>
      <c r="R15" s="11">
        <f>+43-Q15</f>
        <v>6.5</v>
      </c>
      <c r="S15" s="10">
        <f>F15+I15+L15+O15+R15</f>
        <v>27.5</v>
      </c>
      <c r="T15" s="10">
        <f>P15+M15+J15+G15+D15</f>
        <v>2410</v>
      </c>
    </row>
    <row r="16" spans="1:20" ht="19.5">
      <c r="A16" s="1">
        <v>23</v>
      </c>
      <c r="B16" t="s">
        <v>64</v>
      </c>
      <c r="C16" t="s">
        <v>65</v>
      </c>
      <c r="D16" s="11">
        <v>0</v>
      </c>
      <c r="E16" s="11">
        <v>21</v>
      </c>
      <c r="F16" s="11">
        <f>25-E16</f>
        <v>4</v>
      </c>
      <c r="G16" s="10"/>
      <c r="H16" s="36"/>
      <c r="I16" s="10"/>
      <c r="J16" s="10">
        <v>1470</v>
      </c>
      <c r="K16" s="11">
        <v>23</v>
      </c>
      <c r="L16" s="10">
        <f>+28-K16</f>
        <v>5</v>
      </c>
      <c r="M16" s="10">
        <v>1550</v>
      </c>
      <c r="N16" s="11">
        <v>13</v>
      </c>
      <c r="O16" s="11">
        <f>+21-N16</f>
        <v>8</v>
      </c>
      <c r="P16" s="10">
        <v>110</v>
      </c>
      <c r="Q16" s="11">
        <v>20</v>
      </c>
      <c r="R16" s="11">
        <f>+43-Q16</f>
        <v>23</v>
      </c>
      <c r="S16" s="10">
        <f>F16+I16+L16+O16+R16</f>
        <v>40</v>
      </c>
      <c r="T16" s="10">
        <f>P16+M16+J16+G16+D16</f>
        <v>3130</v>
      </c>
    </row>
    <row r="17" spans="1:20" ht="19.5">
      <c r="A17" s="1">
        <v>10</v>
      </c>
      <c r="B17" t="s">
        <v>32</v>
      </c>
      <c r="C17" t="s">
        <v>33</v>
      </c>
      <c r="D17" s="11">
        <v>0</v>
      </c>
      <c r="E17" s="11">
        <v>21</v>
      </c>
      <c r="F17" s="11">
        <f>25-E17</f>
        <v>4</v>
      </c>
      <c r="G17" s="10">
        <v>0</v>
      </c>
      <c r="H17" s="28">
        <v>27.5</v>
      </c>
      <c r="I17" s="10">
        <f>30-H17</f>
        <v>2.5</v>
      </c>
      <c r="J17" s="11">
        <v>1690</v>
      </c>
      <c r="K17" s="11">
        <v>14</v>
      </c>
      <c r="L17" s="10">
        <f>+28-K17</f>
        <v>14</v>
      </c>
      <c r="M17" s="11">
        <v>1460</v>
      </c>
      <c r="N17" s="11">
        <v>14</v>
      </c>
      <c r="O17" s="11">
        <f>+21-N17</f>
        <v>7</v>
      </c>
      <c r="P17" s="11">
        <v>3090</v>
      </c>
      <c r="Q17" s="11">
        <v>3</v>
      </c>
      <c r="R17" s="11">
        <f>+43-Q17</f>
        <v>40</v>
      </c>
      <c r="S17" s="10">
        <f>F17+I17+L17+O17+R17</f>
        <v>67.5</v>
      </c>
      <c r="T17" s="10">
        <f>P17+M17+J17+G17+D17</f>
        <v>6240</v>
      </c>
    </row>
    <row r="18" spans="1:20" ht="19.5">
      <c r="A18" s="1">
        <v>14</v>
      </c>
      <c r="B18" t="s">
        <v>59</v>
      </c>
      <c r="C18" t="s">
        <v>35</v>
      </c>
      <c r="D18" s="11"/>
      <c r="E18" s="12"/>
      <c r="F18" s="16"/>
      <c r="G18" s="16">
        <v>0</v>
      </c>
      <c r="H18" s="34">
        <v>27.5</v>
      </c>
      <c r="I18" s="10">
        <f>30-H18</f>
        <v>2.5</v>
      </c>
      <c r="J18" s="16">
        <v>17830</v>
      </c>
      <c r="K18" s="12">
        <v>9</v>
      </c>
      <c r="L18" s="10">
        <f>+28-K18</f>
        <v>19</v>
      </c>
      <c r="M18" s="16">
        <v>1250</v>
      </c>
      <c r="N18" s="11">
        <v>15</v>
      </c>
      <c r="O18" s="11">
        <f>+21-N18</f>
        <v>6</v>
      </c>
      <c r="P18" s="16">
        <v>800</v>
      </c>
      <c r="Q18" s="11">
        <v>17</v>
      </c>
      <c r="R18" s="11">
        <f>+43-Q18</f>
        <v>26</v>
      </c>
      <c r="S18" s="10">
        <f>F18+I18+L18+O18+R18</f>
        <v>53.5</v>
      </c>
      <c r="T18" s="10">
        <f>P18+M18+J18+G18+D18</f>
        <v>19880</v>
      </c>
    </row>
    <row r="19" spans="1:20" ht="19.5">
      <c r="A19" s="1">
        <v>22</v>
      </c>
      <c r="B19" t="s">
        <v>86</v>
      </c>
      <c r="C19" t="s">
        <v>67</v>
      </c>
      <c r="D19" s="11">
        <v>0</v>
      </c>
      <c r="E19" s="11">
        <v>21</v>
      </c>
      <c r="F19" s="11">
        <f>25-E19</f>
        <v>4</v>
      </c>
      <c r="G19" s="11">
        <v>230</v>
      </c>
      <c r="H19" s="36">
        <v>24</v>
      </c>
      <c r="I19" s="10">
        <f>30-H19</f>
        <v>6</v>
      </c>
      <c r="J19" s="11"/>
      <c r="K19" s="11"/>
      <c r="L19" s="11"/>
      <c r="M19" s="11">
        <v>630</v>
      </c>
      <c r="N19" s="11">
        <v>16</v>
      </c>
      <c r="O19" s="11">
        <f>+21-N19</f>
        <v>5</v>
      </c>
      <c r="P19" s="11">
        <v>420</v>
      </c>
      <c r="Q19" s="11">
        <v>16</v>
      </c>
      <c r="R19" s="11">
        <f>+43-Q19</f>
        <v>27</v>
      </c>
      <c r="S19" s="10">
        <f>F19+I19+L19+O19+R19</f>
        <v>42</v>
      </c>
      <c r="T19" s="10">
        <f>P19+M19+J19+G19+D19</f>
        <v>1280</v>
      </c>
    </row>
    <row r="20" spans="1:20" ht="19.5">
      <c r="A20" s="1">
        <v>61</v>
      </c>
      <c r="B20" t="s">
        <v>179</v>
      </c>
      <c r="C20" t="s">
        <v>180</v>
      </c>
      <c r="D20" s="11"/>
      <c r="E20" s="11"/>
      <c r="F20" s="10"/>
      <c r="G20" s="10"/>
      <c r="H20" s="43"/>
      <c r="I20" s="8"/>
      <c r="J20" s="8"/>
      <c r="K20" s="8"/>
      <c r="L20" s="10"/>
      <c r="M20" s="10">
        <v>420</v>
      </c>
      <c r="N20" s="11">
        <v>17</v>
      </c>
      <c r="O20" s="11">
        <f>+21-N20</f>
        <v>4</v>
      </c>
      <c r="P20" s="11"/>
      <c r="Q20" s="11"/>
      <c r="R20" s="11"/>
      <c r="S20" s="10">
        <f>F20+I20+L20+O20+R20</f>
        <v>4</v>
      </c>
      <c r="T20" s="10">
        <f>P20+M20+J20+G20+D20</f>
        <v>420</v>
      </c>
    </row>
    <row r="21" spans="1:20" ht="19.5">
      <c r="A21" s="1">
        <v>12</v>
      </c>
      <c r="B21" t="s">
        <v>28</v>
      </c>
      <c r="C21" t="s">
        <v>29</v>
      </c>
      <c r="D21" s="11">
        <v>2370</v>
      </c>
      <c r="E21" s="11">
        <v>5</v>
      </c>
      <c r="F21" s="11">
        <f>25-E21</f>
        <v>20</v>
      </c>
      <c r="G21" s="10">
        <v>700</v>
      </c>
      <c r="H21" s="36">
        <v>20</v>
      </c>
      <c r="I21" s="10">
        <f>30-H21</f>
        <v>10</v>
      </c>
      <c r="J21" s="10">
        <v>480</v>
      </c>
      <c r="K21" s="11">
        <v>20</v>
      </c>
      <c r="L21" s="10">
        <f>+28-K21</f>
        <v>8</v>
      </c>
      <c r="M21" s="10">
        <v>250</v>
      </c>
      <c r="N21" s="11">
        <v>18</v>
      </c>
      <c r="O21" s="11">
        <f>+21-N21</f>
        <v>3</v>
      </c>
      <c r="P21" s="10">
        <v>760</v>
      </c>
      <c r="Q21" s="11">
        <v>18</v>
      </c>
      <c r="R21" s="11">
        <f>+43-Q21</f>
        <v>25</v>
      </c>
      <c r="S21" s="10">
        <f>F21+I21+L21+O21+R21</f>
        <v>66</v>
      </c>
      <c r="T21" s="10">
        <f>P21+M21+J21+G21+D21</f>
        <v>4560</v>
      </c>
    </row>
    <row r="22" spans="1:20" ht="19.5">
      <c r="A22" s="1">
        <v>31</v>
      </c>
      <c r="B22" t="s">
        <v>68</v>
      </c>
      <c r="C22" t="s">
        <v>69</v>
      </c>
      <c r="D22" s="11"/>
      <c r="E22" s="12"/>
      <c r="F22" s="16"/>
      <c r="G22" s="16">
        <v>1270</v>
      </c>
      <c r="H22" s="34">
        <v>18</v>
      </c>
      <c r="I22" s="10">
        <f>30-H22</f>
        <v>12</v>
      </c>
      <c r="J22" s="16"/>
      <c r="K22" s="12"/>
      <c r="L22" s="16"/>
      <c r="M22" s="16">
        <v>0</v>
      </c>
      <c r="N22" s="12">
        <v>19</v>
      </c>
      <c r="O22" s="11">
        <f>+21-N22</f>
        <v>2</v>
      </c>
      <c r="P22" s="16">
        <v>420</v>
      </c>
      <c r="Q22" s="11">
        <v>27</v>
      </c>
      <c r="R22" s="11">
        <f>+43-Q22</f>
        <v>16</v>
      </c>
      <c r="S22" s="10">
        <f>F22+I22+L22+O22+R22</f>
        <v>30</v>
      </c>
      <c r="T22" s="10">
        <f>P22+M22+J22+G22+D22</f>
        <v>1690</v>
      </c>
    </row>
    <row r="23" spans="1:20" ht="19.5">
      <c r="A23" s="1">
        <v>64</v>
      </c>
      <c r="B23" t="s">
        <v>237</v>
      </c>
      <c r="C23" t="s">
        <v>39</v>
      </c>
      <c r="D23" s="11"/>
      <c r="E23" s="11"/>
      <c r="F23" s="10"/>
      <c r="G23" s="10"/>
      <c r="H23" s="43"/>
      <c r="I23" s="8"/>
      <c r="J23" s="8"/>
      <c r="K23" s="8"/>
      <c r="L23" s="10"/>
      <c r="M23" s="10">
        <v>0</v>
      </c>
      <c r="N23" s="11">
        <v>20</v>
      </c>
      <c r="O23" s="11">
        <f>+21-N23</f>
        <v>1</v>
      </c>
      <c r="P23" s="11"/>
      <c r="Q23" s="11"/>
      <c r="R23" s="11"/>
      <c r="S23" s="10">
        <f>F23+I23+L23+O23+R23</f>
        <v>1</v>
      </c>
      <c r="T23" s="10">
        <f>P23+M23+J23+G23+D23</f>
        <v>0</v>
      </c>
    </row>
    <row r="24" spans="2:20" ht="19.5">
      <c r="B24"/>
      <c r="C24" t="s">
        <v>297</v>
      </c>
      <c r="D24" s="10" t="e">
        <f>SUM(#REF!)</f>
        <v>#REF!</v>
      </c>
      <c r="E24" s="10" t="e">
        <f>SUM(#REF!)</f>
        <v>#REF!</v>
      </c>
      <c r="F24" s="10" t="e">
        <f>SUM(#REF!)</f>
        <v>#REF!</v>
      </c>
      <c r="G24" s="10" t="e">
        <f>SUM(#REF!)</f>
        <v>#REF!</v>
      </c>
      <c r="H24" s="36" t="e">
        <f>SUM(#REF!)</f>
        <v>#REF!</v>
      </c>
      <c r="I24" s="10" t="e">
        <f>SUM(#REF!)</f>
        <v>#REF!</v>
      </c>
      <c r="J24" s="10" t="e">
        <f>SUM(#REF!)</f>
        <v>#REF!</v>
      </c>
      <c r="K24" s="10" t="e">
        <f>SUM(#REF!)</f>
        <v>#REF!</v>
      </c>
      <c r="L24" s="10" t="e">
        <f>SUM(#REF!)</f>
        <v>#REF!</v>
      </c>
      <c r="M24" s="10" t="e">
        <f>SUM(#REF!)</f>
        <v>#REF!</v>
      </c>
      <c r="N24" s="10" t="e">
        <f>SUM(#REF!)</f>
        <v>#REF!</v>
      </c>
      <c r="O24" s="10" t="e">
        <f>SUM(#REF!)</f>
        <v>#REF!</v>
      </c>
      <c r="P24" s="10" t="e">
        <f>SUM(#REF!)</f>
        <v>#REF!</v>
      </c>
      <c r="Q24" s="10" t="e">
        <f>SUM(#REF!)</f>
        <v>#REF!</v>
      </c>
      <c r="R24" s="10" t="e">
        <f>SUM(#REF!)</f>
        <v>#REF!</v>
      </c>
      <c r="S24" s="10" t="e">
        <f>SUM(#REF!)</f>
        <v>#REF!</v>
      </c>
      <c r="T24" s="10" t="e">
        <f>SUM(#REF!)</f>
        <v>#REF!</v>
      </c>
    </row>
    <row r="25" spans="1:20" ht="19.5">
      <c r="A25" s="1">
        <v>6</v>
      </c>
      <c r="B25" t="s">
        <v>36</v>
      </c>
      <c r="C25" t="s">
        <v>37</v>
      </c>
      <c r="D25" s="9">
        <v>13800</v>
      </c>
      <c r="E25" s="9">
        <v>1</v>
      </c>
      <c r="F25" s="11">
        <f>25-E25</f>
        <v>24</v>
      </c>
      <c r="G25" s="11">
        <v>4440</v>
      </c>
      <c r="H25" s="28">
        <v>13</v>
      </c>
      <c r="I25" s="10">
        <f>30-H25</f>
        <v>17</v>
      </c>
      <c r="J25" s="11"/>
      <c r="K25" s="11"/>
      <c r="L25" s="15">
        <v>6</v>
      </c>
      <c r="M25" s="11"/>
      <c r="N25" s="11"/>
      <c r="O25" s="15">
        <v>6</v>
      </c>
      <c r="P25" s="11">
        <v>470</v>
      </c>
      <c r="Q25" s="11">
        <v>12</v>
      </c>
      <c r="R25" s="11">
        <f>+43-Q25</f>
        <v>31</v>
      </c>
      <c r="S25" s="10">
        <f>F25+I25+L25+O25+R25</f>
        <v>84</v>
      </c>
      <c r="T25" s="10">
        <f>P25+M25+J25+G25+D25</f>
        <v>18710</v>
      </c>
    </row>
    <row r="26" spans="1:20" ht="19.5">
      <c r="A26" s="1">
        <v>7</v>
      </c>
      <c r="B26" t="s">
        <v>205</v>
      </c>
      <c r="C26" t="s">
        <v>206</v>
      </c>
      <c r="D26" s="11"/>
      <c r="E26" s="11"/>
      <c r="F26" s="11"/>
      <c r="G26" s="11">
        <v>22330</v>
      </c>
      <c r="H26" s="28">
        <v>3</v>
      </c>
      <c r="I26" s="10">
        <f>30-H26</f>
        <v>27</v>
      </c>
      <c r="J26" s="11">
        <v>2960</v>
      </c>
      <c r="K26" s="11">
        <v>6</v>
      </c>
      <c r="L26" s="10">
        <f>+28-K26</f>
        <v>22</v>
      </c>
      <c r="M26" s="10"/>
      <c r="N26" s="11"/>
      <c r="O26" s="10"/>
      <c r="P26" s="10">
        <v>1770</v>
      </c>
      <c r="Q26" s="11">
        <v>9</v>
      </c>
      <c r="R26" s="11">
        <f>+43-Q26</f>
        <v>34</v>
      </c>
      <c r="S26" s="10">
        <f>F26+I26+L26+O26+R26</f>
        <v>83</v>
      </c>
      <c r="T26" s="10">
        <f>P26+M26+J26+G26+D26</f>
        <v>27060</v>
      </c>
    </row>
    <row r="27" spans="1:20" ht="19.5">
      <c r="A27" s="1">
        <v>8</v>
      </c>
      <c r="B27" t="s">
        <v>54</v>
      </c>
      <c r="C27" t="s">
        <v>55</v>
      </c>
      <c r="D27" s="11">
        <v>2360</v>
      </c>
      <c r="E27" s="12">
        <v>8</v>
      </c>
      <c r="F27" s="11">
        <f>25-E27</f>
        <v>17</v>
      </c>
      <c r="G27" s="12"/>
      <c r="H27" s="34"/>
      <c r="I27" s="16"/>
      <c r="J27" s="16">
        <v>2130</v>
      </c>
      <c r="K27" s="12">
        <v>12</v>
      </c>
      <c r="L27" s="10">
        <f>+28-K27</f>
        <v>16</v>
      </c>
      <c r="M27" s="12"/>
      <c r="N27" s="12"/>
      <c r="O27" s="12"/>
      <c r="P27" s="31">
        <v>3660</v>
      </c>
      <c r="Q27" s="9">
        <v>1</v>
      </c>
      <c r="R27" s="11">
        <f>+43-Q27</f>
        <v>42</v>
      </c>
      <c r="S27" s="10">
        <f>F27+I27+L27+O27+R27</f>
        <v>75</v>
      </c>
      <c r="T27" s="10">
        <f>P27+M27+J27+G27+D27</f>
        <v>8150</v>
      </c>
    </row>
    <row r="28" spans="1:20" ht="19.5">
      <c r="A28" s="1">
        <v>9</v>
      </c>
      <c r="B28" t="s">
        <v>40</v>
      </c>
      <c r="C28" t="s">
        <v>41</v>
      </c>
      <c r="D28" s="11">
        <v>930</v>
      </c>
      <c r="E28" s="12">
        <v>14</v>
      </c>
      <c r="F28" s="11">
        <f>25-E28</f>
        <v>11</v>
      </c>
      <c r="G28" s="16">
        <v>9680</v>
      </c>
      <c r="H28" s="34">
        <v>4</v>
      </c>
      <c r="I28" s="10">
        <f>30-H28</f>
        <v>26</v>
      </c>
      <c r="J28" s="16">
        <v>20760</v>
      </c>
      <c r="K28" s="12">
        <v>7</v>
      </c>
      <c r="L28" s="10">
        <f>+28-K28</f>
        <v>21</v>
      </c>
      <c r="M28" s="16"/>
      <c r="N28" s="12"/>
      <c r="O28" s="12"/>
      <c r="P28" s="12">
        <v>160</v>
      </c>
      <c r="Q28" s="11">
        <v>28</v>
      </c>
      <c r="R28" s="11">
        <f>+43-Q28</f>
        <v>15</v>
      </c>
      <c r="S28" s="10">
        <f>F28+I28+L28+O28+R28</f>
        <v>73</v>
      </c>
      <c r="T28" s="10">
        <f>P28+M28+J28+G28+D28</f>
        <v>31530</v>
      </c>
    </row>
    <row r="29" spans="1:22" ht="19.5">
      <c r="A29" s="1">
        <v>11</v>
      </c>
      <c r="B29" t="s">
        <v>203</v>
      </c>
      <c r="C29" t="s">
        <v>74</v>
      </c>
      <c r="D29" s="11"/>
      <c r="E29" s="11"/>
      <c r="F29" s="10"/>
      <c r="G29" s="10"/>
      <c r="H29" s="36"/>
      <c r="I29" s="10"/>
      <c r="J29" s="9">
        <v>56470</v>
      </c>
      <c r="K29" s="9">
        <v>1</v>
      </c>
      <c r="L29" s="10">
        <f>+28-K29</f>
        <v>27</v>
      </c>
      <c r="M29" s="10"/>
      <c r="N29" s="11"/>
      <c r="O29" s="11"/>
      <c r="P29" s="10">
        <v>2120</v>
      </c>
      <c r="Q29" s="11">
        <v>4</v>
      </c>
      <c r="R29" s="11">
        <f>+43-Q29</f>
        <v>39</v>
      </c>
      <c r="S29" s="10">
        <f>F29+I29+L29+O29+R29</f>
        <v>66</v>
      </c>
      <c r="T29" s="10">
        <f>P29+M29+J29+G29+D29</f>
        <v>58590</v>
      </c>
      <c r="V29" s="20"/>
    </row>
    <row r="30" spans="1:20" ht="19.5">
      <c r="A30" s="1">
        <v>16</v>
      </c>
      <c r="B30" t="s">
        <v>73</v>
      </c>
      <c r="C30" t="s">
        <v>74</v>
      </c>
      <c r="D30" s="11"/>
      <c r="E30" s="11"/>
      <c r="F30" s="10"/>
      <c r="G30" s="10"/>
      <c r="H30" s="36"/>
      <c r="I30" s="10"/>
      <c r="J30" s="11">
        <v>11180</v>
      </c>
      <c r="K30" s="11">
        <v>13</v>
      </c>
      <c r="L30" s="10">
        <f>+28-K30</f>
        <v>15</v>
      </c>
      <c r="M30" s="10"/>
      <c r="N30" s="11"/>
      <c r="O30" s="11"/>
      <c r="P30" s="11">
        <v>860</v>
      </c>
      <c r="Q30" s="11">
        <v>8</v>
      </c>
      <c r="R30" s="11">
        <f>+43-Q30</f>
        <v>35</v>
      </c>
      <c r="S30" s="10">
        <f>F30+I30+L30+O30+R30</f>
        <v>50</v>
      </c>
      <c r="T30" s="10">
        <f>P30+M30+J30+G30+D30</f>
        <v>12040</v>
      </c>
    </row>
    <row r="31" spans="1:20" ht="19.5">
      <c r="A31" s="1">
        <v>15</v>
      </c>
      <c r="B31" t="s">
        <v>70</v>
      </c>
      <c r="C31" t="s">
        <v>61</v>
      </c>
      <c r="D31" s="11">
        <v>6260</v>
      </c>
      <c r="E31" s="11">
        <v>3</v>
      </c>
      <c r="F31" s="11">
        <f>25-E31</f>
        <v>22</v>
      </c>
      <c r="G31" s="10">
        <v>17500</v>
      </c>
      <c r="H31" s="36">
        <v>2</v>
      </c>
      <c r="I31" s="10">
        <f>30-H31</f>
        <v>28</v>
      </c>
      <c r="J31" s="11"/>
      <c r="K31" s="11"/>
      <c r="L31" s="10"/>
      <c r="M31" s="10"/>
      <c r="N31" s="11"/>
      <c r="O31" s="11"/>
      <c r="P31" s="10"/>
      <c r="Q31" s="11"/>
      <c r="R31" s="11"/>
      <c r="S31" s="10">
        <f>F31+I31+L31+O31+R31</f>
        <v>50</v>
      </c>
      <c r="T31" s="10">
        <f>P31+M31+J31+G31+D31</f>
        <v>23760</v>
      </c>
    </row>
    <row r="32" spans="1:20" ht="19.5">
      <c r="A32" s="1">
        <v>17</v>
      </c>
      <c r="B32" t="s">
        <v>66</v>
      </c>
      <c r="C32" t="s">
        <v>67</v>
      </c>
      <c r="D32" s="11">
        <v>1080</v>
      </c>
      <c r="E32" s="12">
        <v>12</v>
      </c>
      <c r="F32" s="11">
        <f>25-E32</f>
        <v>13</v>
      </c>
      <c r="G32" s="12">
        <v>17880</v>
      </c>
      <c r="H32" s="34">
        <v>5</v>
      </c>
      <c r="I32" s="10">
        <f>30-H32</f>
        <v>25</v>
      </c>
      <c r="J32" s="16"/>
      <c r="K32" s="12"/>
      <c r="L32" s="44">
        <v>2</v>
      </c>
      <c r="M32" s="16"/>
      <c r="N32" s="12"/>
      <c r="O32" s="15">
        <v>2</v>
      </c>
      <c r="P32" s="12">
        <v>0</v>
      </c>
      <c r="Q32" s="11">
        <v>36.5</v>
      </c>
      <c r="R32" s="11">
        <f>+43-Q32</f>
        <v>6.5</v>
      </c>
      <c r="S32" s="10">
        <f>F32+I32+L32+O32+R32</f>
        <v>48.5</v>
      </c>
      <c r="T32" s="10">
        <f>P32+M32+J32+G32+D32</f>
        <v>18960</v>
      </c>
    </row>
    <row r="33" spans="1:20" ht="19.5">
      <c r="A33" s="1">
        <v>19</v>
      </c>
      <c r="B33" t="s">
        <v>75</v>
      </c>
      <c r="C33" t="s">
        <v>76</v>
      </c>
      <c r="D33" s="11">
        <v>1190</v>
      </c>
      <c r="E33" s="11">
        <v>9</v>
      </c>
      <c r="F33" s="11">
        <f>25-E33</f>
        <v>16</v>
      </c>
      <c r="G33" s="11"/>
      <c r="H33" s="36"/>
      <c r="I33" s="10"/>
      <c r="J33" s="10"/>
      <c r="K33" s="11"/>
      <c r="L33" s="10"/>
      <c r="M33" s="10"/>
      <c r="N33" s="11"/>
      <c r="O33" s="10"/>
      <c r="P33" s="10">
        <v>1500</v>
      </c>
      <c r="Q33" s="11">
        <v>11</v>
      </c>
      <c r="R33" s="11">
        <f>+43-Q33</f>
        <v>32</v>
      </c>
      <c r="S33" s="10">
        <f>F33+I33+L33+O33+R33</f>
        <v>48</v>
      </c>
      <c r="T33" s="10">
        <f>P33+M33+J33+G33+D33</f>
        <v>2690</v>
      </c>
    </row>
    <row r="34" spans="1:20" ht="19.5">
      <c r="A34" s="1">
        <v>18</v>
      </c>
      <c r="B34" t="s">
        <v>71</v>
      </c>
      <c r="C34" t="s">
        <v>72</v>
      </c>
      <c r="D34" s="11">
        <v>0</v>
      </c>
      <c r="E34" s="11">
        <v>21</v>
      </c>
      <c r="F34" s="11">
        <f>25-E34</f>
        <v>4</v>
      </c>
      <c r="G34" s="10"/>
      <c r="I34" s="11"/>
      <c r="J34" s="11">
        <v>4950</v>
      </c>
      <c r="K34" s="11">
        <v>4</v>
      </c>
      <c r="L34" s="10">
        <f>+28-K34</f>
        <v>24</v>
      </c>
      <c r="M34" s="11"/>
      <c r="N34" s="11"/>
      <c r="O34" s="11"/>
      <c r="P34" s="11">
        <v>40</v>
      </c>
      <c r="Q34" s="11">
        <v>23</v>
      </c>
      <c r="R34" s="11">
        <f>+43-Q34</f>
        <v>20</v>
      </c>
      <c r="S34" s="10">
        <f>F34+I34+L34+O34+R34</f>
        <v>48</v>
      </c>
      <c r="T34" s="10">
        <f>P34+M34+J34+G34+D34</f>
        <v>4990</v>
      </c>
    </row>
    <row r="35" spans="1:20" ht="19.5">
      <c r="A35" s="1">
        <v>20</v>
      </c>
      <c r="B35" t="s">
        <v>58</v>
      </c>
      <c r="C35" t="s">
        <v>35</v>
      </c>
      <c r="D35" s="11"/>
      <c r="E35" s="11"/>
      <c r="F35" s="10"/>
      <c r="G35" s="10"/>
      <c r="I35" s="10"/>
      <c r="J35" s="10">
        <v>30730</v>
      </c>
      <c r="K35" s="11">
        <v>3</v>
      </c>
      <c r="L35" s="10">
        <f>+28-K35</f>
        <v>25</v>
      </c>
      <c r="M35" s="11"/>
      <c r="N35" s="11"/>
      <c r="O35" s="11"/>
      <c r="P35" s="11">
        <v>740</v>
      </c>
      <c r="Q35" s="11">
        <v>22</v>
      </c>
      <c r="R35" s="11">
        <f>+43-Q35</f>
        <v>21</v>
      </c>
      <c r="S35" s="10">
        <f>F35+I35+L35+O35+R35</f>
        <v>46</v>
      </c>
      <c r="T35" s="10">
        <f>P35+M35+J35+G35+D35</f>
        <v>31470</v>
      </c>
    </row>
    <row r="36" spans="1:20" ht="19.5">
      <c r="A36" s="1">
        <v>25</v>
      </c>
      <c r="B36" t="s">
        <v>89</v>
      </c>
      <c r="C36" t="s">
        <v>204</v>
      </c>
      <c r="D36" s="11"/>
      <c r="E36" s="11"/>
      <c r="F36" s="10"/>
      <c r="G36" s="10"/>
      <c r="H36" s="43"/>
      <c r="I36" s="8"/>
      <c r="J36" s="8"/>
      <c r="K36" s="8"/>
      <c r="L36" s="10"/>
      <c r="M36" s="10"/>
      <c r="N36" s="11"/>
      <c r="O36" s="11"/>
      <c r="P36" s="11">
        <v>1400</v>
      </c>
      <c r="Q36" s="11">
        <v>6</v>
      </c>
      <c r="R36" s="11">
        <f>+43-Q36</f>
        <v>37</v>
      </c>
      <c r="S36" s="10">
        <f>F36+I36+L36+O36+R36</f>
        <v>37</v>
      </c>
      <c r="T36" s="10">
        <f>P36+M36+J36+G36+D36</f>
        <v>1400</v>
      </c>
    </row>
    <row r="37" spans="1:20" ht="19.5">
      <c r="A37" s="1">
        <v>24</v>
      </c>
      <c r="B37" t="s">
        <v>79</v>
      </c>
      <c r="C37" t="s">
        <v>80</v>
      </c>
      <c r="D37" s="11"/>
      <c r="E37" s="11"/>
      <c r="F37" s="10"/>
      <c r="G37" s="10"/>
      <c r="H37" s="36"/>
      <c r="I37" s="10"/>
      <c r="J37" s="11">
        <v>2870</v>
      </c>
      <c r="K37" s="11">
        <v>8</v>
      </c>
      <c r="L37" s="10">
        <f>+28-K37</f>
        <v>20</v>
      </c>
      <c r="M37" s="10"/>
      <c r="N37" s="11"/>
      <c r="O37" s="11"/>
      <c r="P37" s="10">
        <v>20</v>
      </c>
      <c r="Q37" s="11">
        <v>26</v>
      </c>
      <c r="R37" s="11">
        <f>+43-Q37</f>
        <v>17</v>
      </c>
      <c r="S37" s="10">
        <f>F37+I37+L37+O37+R37</f>
        <v>37</v>
      </c>
      <c r="T37" s="10">
        <f>P37+M37+J37+G37+D37</f>
        <v>2890</v>
      </c>
    </row>
    <row r="38" spans="1:20" ht="19.5">
      <c r="A38" s="1">
        <v>26</v>
      </c>
      <c r="B38" t="s">
        <v>32</v>
      </c>
      <c r="C38" t="s">
        <v>92</v>
      </c>
      <c r="D38" s="11"/>
      <c r="E38" s="11"/>
      <c r="F38" s="10"/>
      <c r="G38" s="10">
        <v>5300</v>
      </c>
      <c r="H38" s="43">
        <v>10</v>
      </c>
      <c r="I38" s="10">
        <f>30-H38</f>
        <v>20</v>
      </c>
      <c r="J38" s="8"/>
      <c r="K38" s="8"/>
      <c r="L38" s="10"/>
      <c r="M38" s="10"/>
      <c r="N38" s="11"/>
      <c r="O38" s="11"/>
      <c r="P38" s="11">
        <v>130</v>
      </c>
      <c r="Q38" s="11">
        <v>29</v>
      </c>
      <c r="R38" s="11">
        <f>+43-Q38</f>
        <v>14</v>
      </c>
      <c r="S38" s="10">
        <f>F38+I38+L38+O38+R38</f>
        <v>34</v>
      </c>
      <c r="T38" s="10">
        <f>P38+M38+J38+G38+D38</f>
        <v>5430</v>
      </c>
    </row>
    <row r="39" spans="1:20" ht="19.5">
      <c r="A39" s="1">
        <v>28</v>
      </c>
      <c r="B39" t="s">
        <v>207</v>
      </c>
      <c r="C39" t="s">
        <v>208</v>
      </c>
      <c r="D39" s="11"/>
      <c r="E39" s="11"/>
      <c r="F39" s="10"/>
      <c r="G39" s="10"/>
      <c r="H39" s="43"/>
      <c r="I39" s="8"/>
      <c r="J39" s="8"/>
      <c r="K39" s="8"/>
      <c r="L39" s="10"/>
      <c r="M39" s="10"/>
      <c r="N39" s="11"/>
      <c r="O39" s="11"/>
      <c r="P39" s="11">
        <v>960</v>
      </c>
      <c r="Q39" s="11">
        <v>10</v>
      </c>
      <c r="R39" s="11">
        <f>+43-Q39</f>
        <v>33</v>
      </c>
      <c r="S39" s="10">
        <f>F39+I39+L39+O39+R39</f>
        <v>33</v>
      </c>
      <c r="T39" s="10">
        <f>P39+M39+J39+G39+D39</f>
        <v>960</v>
      </c>
    </row>
    <row r="40" spans="1:20" ht="19.5">
      <c r="A40" s="1">
        <v>30</v>
      </c>
      <c r="B40" t="s">
        <v>57</v>
      </c>
      <c r="C40" t="s">
        <v>210</v>
      </c>
      <c r="D40" s="11"/>
      <c r="E40" s="11"/>
      <c r="F40" s="10"/>
      <c r="G40" s="10"/>
      <c r="H40" s="36"/>
      <c r="I40" s="10"/>
      <c r="J40" s="11">
        <v>520</v>
      </c>
      <c r="K40" s="11">
        <v>18</v>
      </c>
      <c r="L40" s="10">
        <f>+28-K40</f>
        <v>10</v>
      </c>
      <c r="M40" s="10"/>
      <c r="N40" s="11"/>
      <c r="O40" s="11"/>
      <c r="P40" s="10">
        <v>760</v>
      </c>
      <c r="Q40" s="11">
        <v>21</v>
      </c>
      <c r="R40" s="11">
        <f>+43-Q40</f>
        <v>22</v>
      </c>
      <c r="S40" s="10">
        <f>F40+I40+L40+O40+R40</f>
        <v>32</v>
      </c>
      <c r="T40" s="10">
        <f>P40+M40+J40+G40+D40</f>
        <v>1280</v>
      </c>
    </row>
    <row r="41" spans="1:20" ht="19.5">
      <c r="A41" s="1">
        <v>29</v>
      </c>
      <c r="B41" t="s">
        <v>60</v>
      </c>
      <c r="C41" t="s">
        <v>61</v>
      </c>
      <c r="D41" s="11"/>
      <c r="E41" s="11"/>
      <c r="F41" s="10"/>
      <c r="G41" s="10">
        <v>1750</v>
      </c>
      <c r="H41" s="36">
        <v>16</v>
      </c>
      <c r="I41" s="10">
        <f>30-H41</f>
        <v>14</v>
      </c>
      <c r="J41" s="11">
        <v>2270</v>
      </c>
      <c r="K41" s="11">
        <v>10</v>
      </c>
      <c r="L41" s="10">
        <f>+28-K41</f>
        <v>18</v>
      </c>
      <c r="M41" s="11"/>
      <c r="N41" s="11"/>
      <c r="O41" s="10"/>
      <c r="P41" s="10"/>
      <c r="Q41" s="11"/>
      <c r="R41" s="11"/>
      <c r="S41" s="10">
        <f>F41+I41+L41+O41+R41</f>
        <v>32</v>
      </c>
      <c r="T41" s="10">
        <f>P41+M41+J41+G41+D41</f>
        <v>4020</v>
      </c>
    </row>
    <row r="42" spans="1:20" ht="19.5">
      <c r="A42" s="1">
        <v>32</v>
      </c>
      <c r="B42" t="s">
        <v>77</v>
      </c>
      <c r="C42" t="s">
        <v>78</v>
      </c>
      <c r="D42" s="11"/>
      <c r="E42" s="11"/>
      <c r="F42" s="10"/>
      <c r="G42" s="10"/>
      <c r="I42" s="11"/>
      <c r="J42" s="11"/>
      <c r="K42" s="11"/>
      <c r="L42" s="11"/>
      <c r="M42" s="11"/>
      <c r="N42" s="11"/>
      <c r="O42" s="11"/>
      <c r="P42" s="11">
        <v>530</v>
      </c>
      <c r="Q42" s="11">
        <v>15</v>
      </c>
      <c r="R42" s="11">
        <f>+43-Q42</f>
        <v>28</v>
      </c>
      <c r="S42" s="10">
        <f>F42+I42+L42+O42+R42</f>
        <v>28</v>
      </c>
      <c r="T42" s="10">
        <f>P42+M42+J42+G42+D42</f>
        <v>530</v>
      </c>
    </row>
    <row r="43" spans="1:20" ht="19.5">
      <c r="A43" s="1">
        <v>36</v>
      </c>
      <c r="B43" t="s">
        <v>79</v>
      </c>
      <c r="C43" t="s">
        <v>209</v>
      </c>
      <c r="D43" s="11"/>
      <c r="E43" s="11"/>
      <c r="F43" s="10"/>
      <c r="G43" s="10"/>
      <c r="H43" s="43"/>
      <c r="I43" s="8"/>
      <c r="J43" s="8"/>
      <c r="K43" s="8"/>
      <c r="L43" s="10"/>
      <c r="M43" s="10"/>
      <c r="N43" s="11"/>
      <c r="O43" s="11"/>
      <c r="P43" s="11">
        <v>310</v>
      </c>
      <c r="Q43" s="11">
        <v>19</v>
      </c>
      <c r="R43" s="11">
        <f>+43-Q43</f>
        <v>24</v>
      </c>
      <c r="S43" s="10">
        <f>F43+I43+L43+O43+R43</f>
        <v>24</v>
      </c>
      <c r="T43" s="10">
        <f>P43+M43+J43+G43+D43</f>
        <v>310</v>
      </c>
    </row>
    <row r="44" spans="1:20" ht="19.5">
      <c r="A44" s="1">
        <v>35</v>
      </c>
      <c r="B44" t="s">
        <v>115</v>
      </c>
      <c r="C44"/>
      <c r="D44" s="11"/>
      <c r="E44" s="11"/>
      <c r="F44" s="10"/>
      <c r="G44" s="10">
        <v>9060</v>
      </c>
      <c r="H44" s="43">
        <v>6</v>
      </c>
      <c r="I44" s="10">
        <f>30-H44</f>
        <v>24</v>
      </c>
      <c r="J44" s="8"/>
      <c r="K44" s="8"/>
      <c r="L44" s="10"/>
      <c r="M44" s="10"/>
      <c r="N44" s="11"/>
      <c r="O44" s="11"/>
      <c r="P44" s="11"/>
      <c r="Q44" s="11"/>
      <c r="R44" s="11"/>
      <c r="S44" s="10">
        <f>F44+I44+L44+O44+R44</f>
        <v>24</v>
      </c>
      <c r="T44" s="10">
        <f>P44+M44+J44+G44+D44</f>
        <v>9060</v>
      </c>
    </row>
    <row r="45" spans="1:20" ht="19.5">
      <c r="A45" s="1">
        <v>37</v>
      </c>
      <c r="B45" t="s">
        <v>120</v>
      </c>
      <c r="C45" t="s">
        <v>67</v>
      </c>
      <c r="D45" s="11"/>
      <c r="E45" s="11"/>
      <c r="F45" s="10"/>
      <c r="G45" s="10">
        <v>12310</v>
      </c>
      <c r="H45" s="43">
        <v>7</v>
      </c>
      <c r="I45" s="10">
        <f>30-H45</f>
        <v>23</v>
      </c>
      <c r="J45" s="8"/>
      <c r="K45" s="8"/>
      <c r="L45" s="10"/>
      <c r="M45" s="10"/>
      <c r="N45" s="11"/>
      <c r="O45" s="11"/>
      <c r="P45" s="11"/>
      <c r="Q45" s="11"/>
      <c r="R45" s="11"/>
      <c r="S45" s="10">
        <f>F45+I45+L45+O45+R45</f>
        <v>23</v>
      </c>
      <c r="T45" s="10">
        <f>P45+M45+J45+G45+D45</f>
        <v>12310</v>
      </c>
    </row>
    <row r="46" spans="1:20" ht="19.5">
      <c r="A46" s="1">
        <v>39</v>
      </c>
      <c r="B46" t="s">
        <v>123</v>
      </c>
      <c r="C46" t="s">
        <v>298</v>
      </c>
      <c r="D46" s="11"/>
      <c r="E46" s="11"/>
      <c r="F46" s="10"/>
      <c r="G46" s="10">
        <v>6250</v>
      </c>
      <c r="H46" s="43">
        <v>8</v>
      </c>
      <c r="I46" s="10">
        <f>30-H46</f>
        <v>22</v>
      </c>
      <c r="J46" s="8"/>
      <c r="K46" s="8"/>
      <c r="L46" s="10"/>
      <c r="M46" s="10"/>
      <c r="N46" s="11"/>
      <c r="O46" s="11"/>
      <c r="P46" s="11"/>
      <c r="Q46" s="11"/>
      <c r="R46" s="11"/>
      <c r="S46" s="10">
        <f>F46+I46+L46+O46+R46</f>
        <v>22</v>
      </c>
      <c r="T46" s="10">
        <f>P46+M46+J46+G46+D46</f>
        <v>6250</v>
      </c>
    </row>
    <row r="47" spans="1:20" ht="19.5">
      <c r="A47" s="1">
        <v>41</v>
      </c>
      <c r="B47" t="s">
        <v>66</v>
      </c>
      <c r="C47" t="s">
        <v>35</v>
      </c>
      <c r="D47" s="11">
        <v>2320</v>
      </c>
      <c r="E47" s="11">
        <v>10</v>
      </c>
      <c r="F47" s="11">
        <f>25-E47</f>
        <v>15</v>
      </c>
      <c r="G47" s="11"/>
      <c r="H47" s="36"/>
      <c r="I47" s="10"/>
      <c r="J47" s="10">
        <v>360</v>
      </c>
      <c r="K47" s="11">
        <v>22</v>
      </c>
      <c r="L47" s="10">
        <f>+28-K47</f>
        <v>6</v>
      </c>
      <c r="M47" s="10"/>
      <c r="N47" s="11"/>
      <c r="O47" s="10"/>
      <c r="P47" s="10"/>
      <c r="Q47" s="11"/>
      <c r="R47" s="11"/>
      <c r="S47" s="10">
        <f>F47+I47+L47+O47+R47</f>
        <v>21</v>
      </c>
      <c r="T47" s="10">
        <f>P47+M47+J47+G47+D47</f>
        <v>2680</v>
      </c>
    </row>
    <row r="48" spans="1:20" ht="19.5">
      <c r="A48" s="1">
        <v>42</v>
      </c>
      <c r="B48" t="s">
        <v>91</v>
      </c>
      <c r="C48" t="s">
        <v>34</v>
      </c>
      <c r="D48" s="11"/>
      <c r="E48" s="11"/>
      <c r="F48" s="11"/>
      <c r="G48" s="11"/>
      <c r="I48" s="11"/>
      <c r="J48" s="11">
        <v>0</v>
      </c>
      <c r="K48" s="11">
        <v>26</v>
      </c>
      <c r="L48" s="10">
        <f>+28-K48</f>
        <v>2</v>
      </c>
      <c r="M48" s="11"/>
      <c r="N48" s="11"/>
      <c r="O48" s="11"/>
      <c r="P48" s="11">
        <v>670</v>
      </c>
      <c r="Q48" s="11">
        <v>25</v>
      </c>
      <c r="R48" s="11">
        <f>+43-Q48</f>
        <v>18</v>
      </c>
      <c r="S48" s="10">
        <f>F48+I48+L48+O48+R48</f>
        <v>20</v>
      </c>
      <c r="T48" s="10">
        <f>P48+M48+J48+G48+D48</f>
        <v>670</v>
      </c>
    </row>
    <row r="49" spans="1:20" ht="19.5">
      <c r="A49" s="1">
        <v>43</v>
      </c>
      <c r="B49" t="s">
        <v>211</v>
      </c>
      <c r="C49" t="s">
        <v>212</v>
      </c>
      <c r="D49" s="11"/>
      <c r="E49" s="11"/>
      <c r="F49" s="10"/>
      <c r="G49" s="10"/>
      <c r="H49" s="43"/>
      <c r="I49" s="8"/>
      <c r="J49" s="8"/>
      <c r="K49" s="8"/>
      <c r="L49" s="10"/>
      <c r="M49" s="10"/>
      <c r="N49" s="11"/>
      <c r="O49" s="11"/>
      <c r="P49" s="11">
        <v>30</v>
      </c>
      <c r="Q49" s="11">
        <v>24</v>
      </c>
      <c r="R49" s="11">
        <f>+43-Q49</f>
        <v>19</v>
      </c>
      <c r="S49" s="10">
        <f>F49+I49+L49+O49+R49</f>
        <v>19</v>
      </c>
      <c r="T49" s="10">
        <f>P49+M49+J49+G49+D49</f>
        <v>30</v>
      </c>
    </row>
    <row r="50" spans="1:20" ht="19.5">
      <c r="A50" s="1">
        <v>44</v>
      </c>
      <c r="B50" t="s">
        <v>138</v>
      </c>
      <c r="C50" t="s">
        <v>299</v>
      </c>
      <c r="D50" s="11"/>
      <c r="E50" s="11"/>
      <c r="F50" s="11"/>
      <c r="G50" s="11">
        <v>4200</v>
      </c>
      <c r="H50" s="28">
        <v>12</v>
      </c>
      <c r="I50" s="10">
        <f>30-H50</f>
        <v>18</v>
      </c>
      <c r="J50" s="11"/>
      <c r="K50" s="11"/>
      <c r="L50" s="11"/>
      <c r="M50" s="11"/>
      <c r="N50" s="11"/>
      <c r="O50" s="11"/>
      <c r="P50" s="11"/>
      <c r="Q50" s="11"/>
      <c r="R50" s="11"/>
      <c r="S50" s="10">
        <f>F50+I50+L50+O50+R50</f>
        <v>18</v>
      </c>
      <c r="T50" s="10">
        <f>P50+M50+J50+G50+D50</f>
        <v>4200</v>
      </c>
    </row>
    <row r="51" spans="1:20" ht="19.5">
      <c r="A51" s="1">
        <v>45</v>
      </c>
      <c r="B51" t="s">
        <v>142</v>
      </c>
      <c r="C51" t="s">
        <v>143</v>
      </c>
      <c r="D51" s="11">
        <v>1540</v>
      </c>
      <c r="E51" s="11">
        <v>11</v>
      </c>
      <c r="F51" s="11">
        <f>25-E51</f>
        <v>14</v>
      </c>
      <c r="G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0">
        <f>F51+I51+L51+O51+R51</f>
        <v>14</v>
      </c>
      <c r="T51" s="10">
        <f>P51+M51+J51+G51+D51</f>
        <v>1540</v>
      </c>
    </row>
    <row r="52" spans="1:20" ht="19.5">
      <c r="A52" s="1">
        <v>47</v>
      </c>
      <c r="B52" t="s">
        <v>213</v>
      </c>
      <c r="C52" t="s">
        <v>214</v>
      </c>
      <c r="D52" s="11"/>
      <c r="E52" s="11"/>
      <c r="F52" s="10"/>
      <c r="G52" s="10"/>
      <c r="H52" s="36"/>
      <c r="I52" s="10"/>
      <c r="J52" s="11"/>
      <c r="K52" s="11"/>
      <c r="L52" s="10"/>
      <c r="M52" s="10"/>
      <c r="N52" s="11"/>
      <c r="O52" s="11"/>
      <c r="P52" s="10">
        <v>50</v>
      </c>
      <c r="Q52" s="11">
        <v>30</v>
      </c>
      <c r="R52" s="11">
        <f>+43-Q52</f>
        <v>13</v>
      </c>
      <c r="S52" s="10">
        <f>F52+I52+L52+O52+R52</f>
        <v>13</v>
      </c>
      <c r="T52" s="10">
        <f>P52+M52+J52+G52+D52</f>
        <v>50</v>
      </c>
    </row>
    <row r="53" spans="1:20" ht="19.5">
      <c r="A53" s="1">
        <v>46</v>
      </c>
      <c r="B53" t="s">
        <v>150</v>
      </c>
      <c r="C53" t="s">
        <v>212</v>
      </c>
      <c r="D53" s="11"/>
      <c r="E53" s="11"/>
      <c r="F53" s="10"/>
      <c r="G53" s="10">
        <v>1740</v>
      </c>
      <c r="H53" s="43">
        <v>17</v>
      </c>
      <c r="I53" s="10">
        <f>30-H53</f>
        <v>13</v>
      </c>
      <c r="J53" s="8"/>
      <c r="K53" s="8"/>
      <c r="L53" s="10"/>
      <c r="M53" s="10"/>
      <c r="N53" s="11"/>
      <c r="O53" s="11"/>
      <c r="P53" s="11"/>
      <c r="Q53" s="11"/>
      <c r="R53" s="11"/>
      <c r="S53" s="10">
        <f>F53+I53+L53+O53+R53</f>
        <v>13</v>
      </c>
      <c r="T53" s="10">
        <f>P53+M53+J53+G53+D53</f>
        <v>1740</v>
      </c>
    </row>
    <row r="54" spans="1:20" ht="19.5">
      <c r="A54" s="1">
        <v>48</v>
      </c>
      <c r="B54" t="s">
        <v>151</v>
      </c>
      <c r="C54" t="s">
        <v>69</v>
      </c>
      <c r="D54" s="11">
        <v>2030</v>
      </c>
      <c r="E54" s="11">
        <v>13</v>
      </c>
      <c r="F54" s="11">
        <f>25-E54</f>
        <v>12</v>
      </c>
      <c r="G54" s="10"/>
      <c r="H54" s="36"/>
      <c r="I54" s="10"/>
      <c r="J54" s="11"/>
      <c r="K54" s="11"/>
      <c r="L54" s="10"/>
      <c r="M54" s="11"/>
      <c r="N54" s="11"/>
      <c r="O54" s="11"/>
      <c r="P54" s="11"/>
      <c r="Q54" s="11"/>
      <c r="R54" s="10"/>
      <c r="S54" s="10">
        <f>F54+I54+L54+O54+R54</f>
        <v>12</v>
      </c>
      <c r="T54" s="10">
        <f>P54+M54+J54+G54+D54</f>
        <v>2030</v>
      </c>
    </row>
    <row r="55" spans="1:20" ht="19.5">
      <c r="A55" s="1">
        <v>49</v>
      </c>
      <c r="B55" t="s">
        <v>154</v>
      </c>
      <c r="C55" t="s">
        <v>57</v>
      </c>
      <c r="D55" s="11"/>
      <c r="E55" s="11"/>
      <c r="F55" s="11"/>
      <c r="G55" s="11">
        <v>1610</v>
      </c>
      <c r="H55" s="36">
        <v>19</v>
      </c>
      <c r="I55" s="10">
        <f>30-H55</f>
        <v>11</v>
      </c>
      <c r="J55" s="11"/>
      <c r="K55" s="11"/>
      <c r="L55" s="11"/>
      <c r="M55" s="11"/>
      <c r="N55" s="11"/>
      <c r="O55" s="11"/>
      <c r="P55" s="11"/>
      <c r="Q55" s="11"/>
      <c r="R55" s="11"/>
      <c r="S55" s="10">
        <f>F55+I55+L55+O55+R55</f>
        <v>11</v>
      </c>
      <c r="T55" s="10">
        <f>P55+M55+J55+G55+D55</f>
        <v>1610</v>
      </c>
    </row>
    <row r="56" spans="1:20" ht="19.5">
      <c r="A56" s="1">
        <v>52</v>
      </c>
      <c r="B56" t="s">
        <v>156</v>
      </c>
      <c r="C56" t="s">
        <v>221</v>
      </c>
      <c r="D56" s="11"/>
      <c r="E56" s="11"/>
      <c r="F56" s="10"/>
      <c r="G56" s="10">
        <v>0</v>
      </c>
      <c r="H56" s="43">
        <v>27.5</v>
      </c>
      <c r="I56" s="10">
        <f>30-H56</f>
        <v>2.5</v>
      </c>
      <c r="J56" s="8"/>
      <c r="K56" s="8"/>
      <c r="L56" s="10"/>
      <c r="M56" s="10"/>
      <c r="N56" s="11"/>
      <c r="O56" s="11"/>
      <c r="P56" s="11">
        <v>0</v>
      </c>
      <c r="Q56" s="11">
        <v>36.5</v>
      </c>
      <c r="R56" s="11">
        <f>+43-Q56</f>
        <v>6.5</v>
      </c>
      <c r="S56" s="10">
        <f>F56+I56+L56+O56+R56</f>
        <v>9</v>
      </c>
      <c r="T56" s="10">
        <f>P56+M56+J56+G56+D56</f>
        <v>0</v>
      </c>
    </row>
    <row r="57" spans="1:20" ht="19.5">
      <c r="A57" s="1">
        <v>50</v>
      </c>
      <c r="B57" t="s">
        <v>138</v>
      </c>
      <c r="C57" t="s">
        <v>155</v>
      </c>
      <c r="D57" s="11"/>
      <c r="E57" s="11"/>
      <c r="F57" s="11"/>
      <c r="G57" s="11">
        <v>1270</v>
      </c>
      <c r="H57" s="28">
        <v>21</v>
      </c>
      <c r="I57" s="10">
        <f>30-H57</f>
        <v>9</v>
      </c>
      <c r="J57" s="11"/>
      <c r="K57" s="11"/>
      <c r="L57" s="11"/>
      <c r="M57" s="11"/>
      <c r="N57" s="11"/>
      <c r="O57" s="11"/>
      <c r="P57" s="11"/>
      <c r="Q57" s="11"/>
      <c r="R57" s="11"/>
      <c r="S57" s="10">
        <f>F57+I57+L57+O57+R57</f>
        <v>9</v>
      </c>
      <c r="T57" s="10">
        <f>P57+M57+J57+G57+D57</f>
        <v>1270</v>
      </c>
    </row>
    <row r="58" spans="1:20" ht="19.5">
      <c r="A58" s="1">
        <v>51</v>
      </c>
      <c r="B58" t="s">
        <v>300</v>
      </c>
      <c r="C58" t="s">
        <v>35</v>
      </c>
      <c r="D58" s="11"/>
      <c r="E58" s="11"/>
      <c r="F58" s="11"/>
      <c r="G58" s="11">
        <v>830</v>
      </c>
      <c r="H58" s="28">
        <v>23</v>
      </c>
      <c r="I58" s="10">
        <f>30-H58</f>
        <v>7</v>
      </c>
      <c r="J58" s="10">
        <v>0</v>
      </c>
      <c r="K58" s="11">
        <v>26</v>
      </c>
      <c r="L58" s="10">
        <f>+28-K58</f>
        <v>2</v>
      </c>
      <c r="M58" s="11"/>
      <c r="N58" s="11"/>
      <c r="O58" s="11"/>
      <c r="P58" s="11"/>
      <c r="Q58" s="11"/>
      <c r="R58" s="11"/>
      <c r="S58" s="10">
        <f>F58+I58+L58+O58+R58</f>
        <v>9</v>
      </c>
      <c r="T58" s="10">
        <f>P58+M58+J58+G58+D58</f>
        <v>830</v>
      </c>
    </row>
    <row r="59" spans="1:20" ht="19.5">
      <c r="A59" s="1">
        <v>53</v>
      </c>
      <c r="B59"/>
      <c r="C59" t="s">
        <v>160</v>
      </c>
      <c r="D59" s="11">
        <v>520</v>
      </c>
      <c r="E59" s="11">
        <v>17</v>
      </c>
      <c r="F59" s="11">
        <f>25-E59</f>
        <v>8</v>
      </c>
      <c r="G59" s="10"/>
      <c r="H59" s="36"/>
      <c r="I59" s="10"/>
      <c r="J59" s="11"/>
      <c r="K59" s="11"/>
      <c r="L59" s="10"/>
      <c r="M59" s="10"/>
      <c r="N59" s="11"/>
      <c r="O59" s="11"/>
      <c r="P59" s="10"/>
      <c r="Q59" s="11"/>
      <c r="R59" s="11"/>
      <c r="S59" s="10">
        <f>F59+I59+L59+O59+R59</f>
        <v>8</v>
      </c>
      <c r="T59" s="10">
        <f>P59+M59+J59+G59+D59</f>
        <v>520</v>
      </c>
    </row>
    <row r="60" spans="1:20" ht="19.5">
      <c r="A60" s="1">
        <v>54</v>
      </c>
      <c r="B60" t="s">
        <v>301</v>
      </c>
      <c r="C60" t="s">
        <v>135</v>
      </c>
      <c r="D60" s="11"/>
      <c r="E60" s="11"/>
      <c r="F60" s="11"/>
      <c r="G60" s="11"/>
      <c r="I60" s="11"/>
      <c r="J60" s="11"/>
      <c r="K60" s="11"/>
      <c r="L60" s="11"/>
      <c r="M60" s="11"/>
      <c r="N60" s="11"/>
      <c r="O60" s="10"/>
      <c r="P60" s="10">
        <v>0</v>
      </c>
      <c r="Q60" s="11">
        <v>36.5</v>
      </c>
      <c r="R60" s="11">
        <f>+43-Q60</f>
        <v>6.5</v>
      </c>
      <c r="S60" s="10">
        <f>F60+I60+L60+O60+R60</f>
        <v>6.5</v>
      </c>
      <c r="T60" s="10">
        <f>P60+M60+J60+G60+D60</f>
        <v>0</v>
      </c>
    </row>
    <row r="61" spans="1:20" ht="19.5">
      <c r="A61" s="1">
        <v>55</v>
      </c>
      <c r="B61" t="s">
        <v>222</v>
      </c>
      <c r="C61" t="s">
        <v>223</v>
      </c>
      <c r="D61" s="11"/>
      <c r="E61" s="11"/>
      <c r="F61" s="10"/>
      <c r="G61" s="10"/>
      <c r="H61" s="36"/>
      <c r="I61" s="10"/>
      <c r="J61" s="11"/>
      <c r="K61" s="11"/>
      <c r="L61" s="10"/>
      <c r="M61" s="10"/>
      <c r="N61" s="11"/>
      <c r="O61" s="11"/>
      <c r="P61" s="10">
        <v>0</v>
      </c>
      <c r="Q61" s="11">
        <v>36.5</v>
      </c>
      <c r="R61" s="11">
        <f>+43-Q61</f>
        <v>6.5</v>
      </c>
      <c r="S61" s="10">
        <f>F61+I61+L61+O61+R61</f>
        <v>6.5</v>
      </c>
      <c r="T61" s="10">
        <f>P61+M61+J61+G61+D61</f>
        <v>0</v>
      </c>
    </row>
    <row r="62" spans="1:20" ht="19.5">
      <c r="A62" s="1">
        <v>56</v>
      </c>
      <c r="B62" t="s">
        <v>219</v>
      </c>
      <c r="C62" t="s">
        <v>220</v>
      </c>
      <c r="D62" s="11"/>
      <c r="E62" s="11"/>
      <c r="F62" s="10"/>
      <c r="G62" s="10"/>
      <c r="H62" s="36"/>
      <c r="I62" s="10"/>
      <c r="J62" s="11"/>
      <c r="K62" s="11"/>
      <c r="L62" s="10"/>
      <c r="M62" s="10"/>
      <c r="N62" s="11"/>
      <c r="O62" s="11"/>
      <c r="P62" s="10">
        <v>0</v>
      </c>
      <c r="Q62" s="11">
        <v>36.5</v>
      </c>
      <c r="R62" s="11">
        <f>+43-Q62</f>
        <v>6.5</v>
      </c>
      <c r="S62" s="10">
        <f>F62+I62+L62+O62+R62</f>
        <v>6.5</v>
      </c>
      <c r="T62" s="10">
        <f>P62+M62+J62+G62+D62</f>
        <v>0</v>
      </c>
    </row>
    <row r="63" spans="1:20" ht="19.5">
      <c r="A63" s="1">
        <v>57</v>
      </c>
      <c r="B63" t="s">
        <v>140</v>
      </c>
      <c r="C63" t="s">
        <v>218</v>
      </c>
      <c r="D63" s="11"/>
      <c r="E63" s="11"/>
      <c r="F63" s="10"/>
      <c r="G63" s="10"/>
      <c r="H63" s="36"/>
      <c r="I63" s="10"/>
      <c r="J63" s="11"/>
      <c r="K63" s="11"/>
      <c r="L63" s="10"/>
      <c r="M63" s="10"/>
      <c r="N63" s="11"/>
      <c r="O63" s="11"/>
      <c r="P63" s="10">
        <v>0</v>
      </c>
      <c r="Q63" s="11">
        <v>36.5</v>
      </c>
      <c r="R63" s="11">
        <f>+43-Q63</f>
        <v>6.5</v>
      </c>
      <c r="S63" s="10">
        <f>F63+I63+L63+O63+R63</f>
        <v>6.5</v>
      </c>
      <c r="T63" s="10">
        <f>P63+M63+J63+G63+D63</f>
        <v>0</v>
      </c>
    </row>
    <row r="64" spans="1:20" ht="19.5">
      <c r="A64" s="1">
        <v>58</v>
      </c>
      <c r="B64" t="s">
        <v>158</v>
      </c>
      <c r="C64" t="s">
        <v>159</v>
      </c>
      <c r="D64" s="11"/>
      <c r="E64" s="11"/>
      <c r="F64" s="10"/>
      <c r="G64" s="10"/>
      <c r="H64" s="36"/>
      <c r="I64" s="10"/>
      <c r="J64" s="11"/>
      <c r="K64" s="11"/>
      <c r="L64" s="10"/>
      <c r="M64" s="10"/>
      <c r="N64" s="11"/>
      <c r="O64" s="11"/>
      <c r="P64" s="10">
        <v>0</v>
      </c>
      <c r="Q64" s="11">
        <v>36.5</v>
      </c>
      <c r="R64" s="11">
        <f>+43-Q64</f>
        <v>6.5</v>
      </c>
      <c r="S64" s="10">
        <f>F64+I64+L64+O64+R64</f>
        <v>6.5</v>
      </c>
      <c r="T64" s="10">
        <f>P64+M64+J64+G64+D64</f>
        <v>0</v>
      </c>
    </row>
    <row r="65" spans="1:20" ht="19.5">
      <c r="A65" s="1">
        <v>59</v>
      </c>
      <c r="B65" t="s">
        <v>181</v>
      </c>
      <c r="C65" t="s">
        <v>182</v>
      </c>
      <c r="D65" s="11"/>
      <c r="E65" s="11"/>
      <c r="F65" s="11"/>
      <c r="G65" s="11">
        <v>760</v>
      </c>
      <c r="H65" s="28">
        <v>25</v>
      </c>
      <c r="I65" s="10">
        <f>30-H65</f>
        <v>5</v>
      </c>
      <c r="J65" s="11"/>
      <c r="K65" s="11"/>
      <c r="L65" s="11"/>
      <c r="M65" s="11"/>
      <c r="N65" s="11"/>
      <c r="O65" s="11"/>
      <c r="P65" s="11"/>
      <c r="Q65" s="11"/>
      <c r="R65" s="11"/>
      <c r="S65" s="10">
        <f>F65+I65+L65+O65+R65</f>
        <v>5</v>
      </c>
      <c r="T65" s="10">
        <f>P65+M65+J65+G65+D65</f>
        <v>760</v>
      </c>
    </row>
    <row r="66" spans="1:20" ht="19.5">
      <c r="A66" s="1">
        <v>60</v>
      </c>
      <c r="B66" t="s">
        <v>185</v>
      </c>
      <c r="C66" t="s">
        <v>180</v>
      </c>
      <c r="D66" s="11"/>
      <c r="E66" s="11"/>
      <c r="F66" s="10"/>
      <c r="G66" s="10"/>
      <c r="I66" s="11"/>
      <c r="J66" s="11">
        <v>1340</v>
      </c>
      <c r="K66" s="11">
        <v>24</v>
      </c>
      <c r="L66" s="10">
        <f>+28-K66</f>
        <v>4</v>
      </c>
      <c r="M66" s="11"/>
      <c r="N66" s="11"/>
      <c r="O66" s="11"/>
      <c r="P66" s="11"/>
      <c r="Q66" s="11"/>
      <c r="R66" s="11"/>
      <c r="S66" s="10">
        <f>F66+I66+L66+O66+R66</f>
        <v>4</v>
      </c>
      <c r="T66" s="10">
        <f>P66+M66+J66+G66+D66</f>
        <v>1340</v>
      </c>
    </row>
    <row r="67" spans="1:20" ht="19.5">
      <c r="A67" s="1">
        <v>62</v>
      </c>
      <c r="B67" t="s">
        <v>184</v>
      </c>
      <c r="C67" t="s">
        <v>41</v>
      </c>
      <c r="D67" s="11">
        <v>0</v>
      </c>
      <c r="E67" s="11">
        <v>21</v>
      </c>
      <c r="F67" s="11">
        <f>25-E67</f>
        <v>4</v>
      </c>
      <c r="G67" s="10"/>
      <c r="I67" s="11"/>
      <c r="J67" s="11"/>
      <c r="K67" s="11"/>
      <c r="L67" s="11"/>
      <c r="M67" s="11"/>
      <c r="N67" s="11"/>
      <c r="O67" s="11"/>
      <c r="P67" s="10"/>
      <c r="Q67" s="11"/>
      <c r="R67" s="11"/>
      <c r="S67" s="10">
        <f>F67+I67+L67+O67+R67</f>
        <v>4</v>
      </c>
      <c r="T67" s="10">
        <f>P67+M67+J67+G67+D67</f>
        <v>0</v>
      </c>
    </row>
    <row r="68" spans="1:20" ht="19.5">
      <c r="A68" s="1">
        <v>63</v>
      </c>
      <c r="B68" t="s">
        <v>186</v>
      </c>
      <c r="C68" t="s">
        <v>76</v>
      </c>
      <c r="D68" s="11"/>
      <c r="E68" s="11"/>
      <c r="F68" s="10"/>
      <c r="G68" s="10">
        <v>0</v>
      </c>
      <c r="H68" s="43">
        <v>27.5</v>
      </c>
      <c r="I68" s="10">
        <f>30-H68</f>
        <v>2.5</v>
      </c>
      <c r="J68" s="8"/>
      <c r="K68" s="8"/>
      <c r="L68" s="10"/>
      <c r="M68" s="10"/>
      <c r="N68" s="11"/>
      <c r="O68" s="11"/>
      <c r="P68" s="11"/>
      <c r="Q68" s="11"/>
      <c r="R68" s="11"/>
      <c r="S68" s="10">
        <f>F68+I68+L68+O68+R68</f>
        <v>2.5</v>
      </c>
      <c r="T68" s="10">
        <f>P68+M68+J68+G68+D68</f>
        <v>0</v>
      </c>
    </row>
    <row r="69" spans="2:20" ht="19.5">
      <c r="B69"/>
      <c r="C69"/>
      <c r="D69" s="11"/>
      <c r="E69" s="11"/>
      <c r="F69" s="11"/>
      <c r="G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4" ht="19.5">
      <c r="B70"/>
      <c r="C70"/>
      <c r="D70"/>
    </row>
    <row r="71" spans="2:4" ht="19.5">
      <c r="B71"/>
      <c r="C71"/>
      <c r="D71"/>
    </row>
    <row r="72" spans="2:4" ht="19.5">
      <c r="B72"/>
      <c r="C72"/>
      <c r="D72"/>
    </row>
    <row r="73" spans="2:4" ht="19.5">
      <c r="B73"/>
      <c r="C73"/>
      <c r="D73"/>
    </row>
    <row r="74" spans="2:4" ht="19.5">
      <c r="B74"/>
      <c r="C74"/>
      <c r="D74"/>
    </row>
    <row r="75" spans="2:4" ht="19.5">
      <c r="B75"/>
      <c r="C75"/>
      <c r="D75"/>
    </row>
    <row r="76" spans="2:4" ht="19.5">
      <c r="B76"/>
      <c r="C76"/>
      <c r="D76"/>
    </row>
    <row r="77" spans="2:4" ht="19.5">
      <c r="B77"/>
      <c r="C77"/>
      <c r="D77"/>
    </row>
    <row r="78" spans="2:4" ht="19.5">
      <c r="B78"/>
      <c r="C78"/>
      <c r="D78"/>
    </row>
    <row r="79" spans="2:4" ht="19.5">
      <c r="B79"/>
      <c r="C79"/>
      <c r="D79"/>
    </row>
    <row r="80" spans="2:4" ht="19.5">
      <c r="B80"/>
      <c r="C80"/>
      <c r="D80"/>
    </row>
    <row r="81" spans="2:4" ht="19.5">
      <c r="B81"/>
      <c r="C81"/>
      <c r="D81"/>
    </row>
    <row r="82" spans="2:4" ht="19.5">
      <c r="B82"/>
      <c r="C82"/>
      <c r="D82"/>
    </row>
    <row r="83" spans="2:4" ht="19.5">
      <c r="B83"/>
      <c r="C83"/>
      <c r="D83"/>
    </row>
    <row r="84" spans="2:4" ht="19.5">
      <c r="B84"/>
      <c r="C84"/>
      <c r="D84"/>
    </row>
    <row r="85" spans="2:4" ht="19.5">
      <c r="B85"/>
      <c r="C85"/>
      <c r="D85"/>
    </row>
    <row r="86" spans="2:4" ht="19.5">
      <c r="B86"/>
      <c r="C86"/>
      <c r="D86"/>
    </row>
    <row r="87" spans="2:4" ht="19.5">
      <c r="B87"/>
      <c r="C87"/>
      <c r="D87"/>
    </row>
    <row r="88" spans="2:4" ht="19.5">
      <c r="B88"/>
      <c r="C88"/>
      <c r="D88"/>
    </row>
    <row r="89" spans="2:4" ht="19.5">
      <c r="B89"/>
      <c r="C89"/>
      <c r="D89"/>
    </row>
    <row r="90" spans="2:4" ht="19.5">
      <c r="B90"/>
      <c r="C90"/>
      <c r="D90"/>
    </row>
    <row r="91" spans="2:4" ht="19.5">
      <c r="B91"/>
      <c r="C91"/>
      <c r="D91"/>
    </row>
    <row r="92" spans="2:4" ht="19.5">
      <c r="B92"/>
      <c r="C92"/>
      <c r="D92"/>
    </row>
    <row r="93" spans="2:4" ht="19.5">
      <c r="B93"/>
      <c r="C93"/>
      <c r="D93"/>
    </row>
    <row r="94" spans="2:4" ht="19.5">
      <c r="B94"/>
      <c r="C94"/>
      <c r="D94"/>
    </row>
    <row r="95" spans="2:4" ht="19.5">
      <c r="B95"/>
      <c r="C95"/>
      <c r="D95"/>
    </row>
    <row r="96" spans="2:4" ht="19.5">
      <c r="B96"/>
      <c r="C96"/>
      <c r="D96"/>
    </row>
    <row r="97" spans="2:4" ht="19.5">
      <c r="B97"/>
      <c r="C97"/>
      <c r="D97"/>
    </row>
    <row r="98" spans="2:4" ht="19.5">
      <c r="B98"/>
      <c r="C98"/>
      <c r="D98"/>
    </row>
    <row r="99" spans="2:4" ht="19.5">
      <c r="B99"/>
      <c r="C99"/>
      <c r="D99"/>
    </row>
    <row r="100" spans="2:4" ht="19.5">
      <c r="B100"/>
      <c r="C100"/>
      <c r="D100"/>
    </row>
    <row r="101" spans="2:4" ht="19.5">
      <c r="B101"/>
      <c r="C101"/>
      <c r="D101"/>
    </row>
    <row r="102" spans="2:4" ht="19.5">
      <c r="B102"/>
      <c r="C102"/>
      <c r="D102"/>
    </row>
    <row r="103" spans="2:4" ht="19.5">
      <c r="B103"/>
      <c r="C103"/>
      <c r="D103"/>
    </row>
    <row r="104" spans="2:4" ht="19.5">
      <c r="B104"/>
      <c r="C104"/>
      <c r="D104"/>
    </row>
    <row r="105" spans="2:4" ht="19.5">
      <c r="B105"/>
      <c r="C105"/>
      <c r="D105"/>
    </row>
    <row r="106" spans="2:4" ht="19.5">
      <c r="B106"/>
      <c r="C106"/>
      <c r="D106"/>
    </row>
    <row r="107" spans="2:4" ht="19.5">
      <c r="B107"/>
      <c r="C107"/>
      <c r="D107"/>
    </row>
    <row r="108" spans="2:4" ht="19.5">
      <c r="B108"/>
      <c r="C108"/>
      <c r="D108"/>
    </row>
    <row r="109" spans="2:4" ht="19.5">
      <c r="B109"/>
      <c r="C109"/>
      <c r="D109"/>
    </row>
    <row r="110" spans="2:4" ht="19.5">
      <c r="B110"/>
      <c r="C110"/>
      <c r="D110"/>
    </row>
    <row r="111" spans="2:4" ht="19.5">
      <c r="B111"/>
      <c r="C111"/>
      <c r="D111"/>
    </row>
    <row r="112" spans="2:4" ht="19.5">
      <c r="B112"/>
      <c r="C112"/>
      <c r="D112"/>
    </row>
    <row r="113" spans="2:4" ht="19.5">
      <c r="B113"/>
      <c r="C113"/>
      <c r="D113"/>
    </row>
    <row r="114" spans="2:4" ht="19.5">
      <c r="B114"/>
      <c r="C114"/>
      <c r="D114"/>
    </row>
    <row r="115" spans="2:4" ht="19.5">
      <c r="B115"/>
      <c r="C115"/>
      <c r="D115"/>
    </row>
    <row r="116" spans="2:4" ht="19.5">
      <c r="B116"/>
      <c r="C116"/>
      <c r="D116"/>
    </row>
    <row r="117" spans="2:4" ht="19.5">
      <c r="B117"/>
      <c r="C117"/>
      <c r="D117"/>
    </row>
    <row r="118" spans="2:4" ht="19.5">
      <c r="B118"/>
      <c r="C118"/>
      <c r="D118"/>
    </row>
    <row r="119" spans="2:4" ht="19.5">
      <c r="B119"/>
      <c r="C119"/>
      <c r="D119"/>
    </row>
    <row r="120" spans="2:4" ht="19.5">
      <c r="B120"/>
      <c r="C120"/>
      <c r="D120"/>
    </row>
    <row r="121" spans="2:4" ht="19.5">
      <c r="B121"/>
      <c r="C121"/>
      <c r="D121"/>
    </row>
    <row r="122" spans="2:4" ht="19.5">
      <c r="B122"/>
      <c r="C122"/>
      <c r="D122"/>
    </row>
    <row r="123" spans="2:4" ht="19.5">
      <c r="B123"/>
      <c r="C123"/>
      <c r="D123"/>
    </row>
    <row r="124" spans="2:4" ht="19.5">
      <c r="B124"/>
      <c r="C124"/>
      <c r="D124"/>
    </row>
    <row r="125" spans="2:4" ht="19.5">
      <c r="B125"/>
      <c r="C125"/>
      <c r="D125"/>
    </row>
    <row r="126" spans="2:4" ht="19.5">
      <c r="B126"/>
      <c r="C126"/>
      <c r="D126"/>
    </row>
    <row r="127" spans="2:4" ht="19.5">
      <c r="B127"/>
      <c r="C127"/>
      <c r="D127"/>
    </row>
    <row r="128" spans="2:4" ht="19.5">
      <c r="B128"/>
      <c r="C128"/>
      <c r="D128"/>
    </row>
    <row r="129" spans="2:4" ht="19.5">
      <c r="B129"/>
      <c r="C129"/>
      <c r="D129"/>
    </row>
    <row r="130" spans="2:4" ht="19.5">
      <c r="B130"/>
      <c r="C130"/>
      <c r="D130"/>
    </row>
    <row r="131" spans="2:4" ht="19.5">
      <c r="B131"/>
      <c r="C131"/>
      <c r="D131"/>
    </row>
    <row r="132" spans="2:4" ht="19.5">
      <c r="B132"/>
      <c r="C132"/>
      <c r="D132"/>
    </row>
    <row r="133" spans="2:4" ht="19.5">
      <c r="B133"/>
      <c r="C133"/>
      <c r="D133"/>
    </row>
    <row r="134" spans="2:4" ht="19.5">
      <c r="B134"/>
      <c r="C134"/>
      <c r="D134"/>
    </row>
    <row r="135" spans="2:4" ht="19.5">
      <c r="B135"/>
      <c r="C135"/>
      <c r="D135"/>
    </row>
    <row r="136" spans="2:4" ht="19.5">
      <c r="B136"/>
      <c r="C136"/>
      <c r="D136"/>
    </row>
    <row r="137" spans="2:4" ht="19.5">
      <c r="B137"/>
      <c r="C137"/>
      <c r="D137"/>
    </row>
    <row r="138" spans="2:4" ht="19.5">
      <c r="B138"/>
      <c r="C138"/>
      <c r="D138"/>
    </row>
    <row r="139" spans="2:4" ht="19.5">
      <c r="B139"/>
      <c r="C139"/>
      <c r="D139"/>
    </row>
    <row r="140" spans="2:4" ht="19.5">
      <c r="B140"/>
      <c r="C140"/>
      <c r="D140"/>
    </row>
    <row r="141" spans="2:4" ht="19.5">
      <c r="B141"/>
      <c r="C141"/>
      <c r="D141"/>
    </row>
    <row r="142" spans="2:4" ht="19.5">
      <c r="B142"/>
      <c r="C142"/>
      <c r="D142"/>
    </row>
  </sheetData>
  <mergeCells count="5">
    <mergeCell ref="E1:F1"/>
    <mergeCell ref="H1:I1"/>
    <mergeCell ref="K1:L1"/>
    <mergeCell ref="N1:O1"/>
    <mergeCell ref="Q1:R1"/>
  </mergeCells>
  <printOptions gridLines="1"/>
  <pageMargins left="0.1701388888888889" right="0.1597222222222222" top="0.4798611111111111" bottom="0.12708333333333333" header="0.1701388888888889" footer="0.5118055555555555"/>
  <pageSetup horizontalDpi="300" verticalDpi="300" orientation="portrait" paperSize="8" scale="85"/>
  <headerFooter alignWithMargins="0">
    <oddHeader>&amp;LAAPPMA PVGSLCM&amp;CCHALLENGE &amp;"Arial,Gras"&amp;16EMDR&amp;RCONCOURS Plombée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workbookViewId="0" topLeftCell="A1">
      <selection activeCell="C34" sqref="C34"/>
    </sheetView>
  </sheetViews>
  <sheetFormatPr defaultColWidth="12.57421875" defaultRowHeight="12.75"/>
  <cols>
    <col min="1" max="1" width="8.7109375" style="0" customWidth="1"/>
    <col min="2" max="2" width="3.00390625" style="0" customWidth="1"/>
    <col min="3" max="3" width="10.57421875" style="45" customWidth="1"/>
    <col min="4" max="4" width="4.57421875" style="0" customWidth="1"/>
    <col min="5" max="5" width="11.00390625" style="0" customWidth="1"/>
    <col min="6" max="6" width="3.00390625" style="0" customWidth="1"/>
    <col min="7" max="9" width="11.00390625" style="0" customWidth="1"/>
    <col min="10" max="16384" width="11.57421875" style="0" customWidth="1"/>
  </cols>
  <sheetData>
    <row r="1" ht="12.75">
      <c r="A1" t="s">
        <v>302</v>
      </c>
    </row>
    <row r="3" ht="12.75">
      <c r="A3" t="s">
        <v>303</v>
      </c>
    </row>
    <row r="5" ht="12.75">
      <c r="A5" t="s">
        <v>304</v>
      </c>
    </row>
    <row r="7" spans="1:3" ht="12.75">
      <c r="A7" t="s">
        <v>305</v>
      </c>
      <c r="C7" s="45" t="s">
        <v>306</v>
      </c>
    </row>
    <row r="8" ht="12.75">
      <c r="C8" s="45" t="s">
        <v>232</v>
      </c>
    </row>
    <row r="10" spans="1:7" ht="12.75">
      <c r="A10" t="s">
        <v>307</v>
      </c>
      <c r="B10" t="s">
        <v>230</v>
      </c>
      <c r="C10" s="45" t="s">
        <v>308</v>
      </c>
      <c r="E10" t="s">
        <v>307</v>
      </c>
      <c r="F10" t="s">
        <v>230</v>
      </c>
      <c r="G10" s="45" t="s">
        <v>308</v>
      </c>
    </row>
    <row r="11" spans="1:7" ht="12.75">
      <c r="A11">
        <v>20</v>
      </c>
      <c r="B11">
        <v>1</v>
      </c>
      <c r="C11" s="45">
        <f>20/B11*100</f>
        <v>2000</v>
      </c>
      <c r="E11">
        <v>17</v>
      </c>
      <c r="F11">
        <v>1</v>
      </c>
      <c r="G11" s="45">
        <f>17/F11*100</f>
        <v>1700</v>
      </c>
    </row>
    <row r="12" spans="2:7" ht="12.75">
      <c r="B12">
        <v>2</v>
      </c>
      <c r="C12" s="45">
        <f>20/B12*100</f>
        <v>1000</v>
      </c>
      <c r="F12">
        <v>2</v>
      </c>
      <c r="G12" s="45">
        <f>17/F12*100</f>
        <v>850</v>
      </c>
    </row>
    <row r="13" spans="2:7" ht="12.75">
      <c r="B13">
        <v>3</v>
      </c>
      <c r="C13" s="45">
        <f>20/B13*100</f>
        <v>666.6666666666667</v>
      </c>
      <c r="F13">
        <v>3</v>
      </c>
      <c r="G13" s="45">
        <f>17/F13*100</f>
        <v>566.6666666666667</v>
      </c>
    </row>
    <row r="14" spans="2:7" ht="12.75">
      <c r="B14">
        <v>4</v>
      </c>
      <c r="C14" s="45">
        <f>20/B14*100</f>
        <v>500</v>
      </c>
      <c r="F14">
        <v>4</v>
      </c>
      <c r="G14" s="45">
        <f>17/F14*100</f>
        <v>425</v>
      </c>
    </row>
    <row r="15" spans="2:7" ht="12.75">
      <c r="B15">
        <v>5</v>
      </c>
      <c r="C15" s="45">
        <f>20/B15*100</f>
        <v>400</v>
      </c>
      <c r="F15">
        <v>5</v>
      </c>
      <c r="G15" s="45">
        <f>17/F15*100</f>
        <v>340</v>
      </c>
    </row>
    <row r="16" spans="2:7" ht="12.75">
      <c r="B16">
        <v>6</v>
      </c>
      <c r="C16" s="45">
        <f>20/B16*100</f>
        <v>333.33333333333337</v>
      </c>
      <c r="F16">
        <v>6</v>
      </c>
      <c r="G16" s="45">
        <f>17/F16*100</f>
        <v>283.33333333333337</v>
      </c>
    </row>
    <row r="17" spans="2:7" ht="12.75">
      <c r="B17">
        <v>7</v>
      </c>
      <c r="C17" s="45">
        <f>20/B17*100</f>
        <v>285.7142857142857</v>
      </c>
      <c r="F17">
        <v>7</v>
      </c>
      <c r="G17" s="45">
        <f>17/F17*100</f>
        <v>242.85714285714283</v>
      </c>
    </row>
    <row r="18" spans="2:7" ht="12.75">
      <c r="B18">
        <v>8</v>
      </c>
      <c r="C18" s="45">
        <f>20/B18*100</f>
        <v>250</v>
      </c>
      <c r="F18">
        <v>8</v>
      </c>
      <c r="G18" s="45">
        <f>17/F18*100</f>
        <v>212.5</v>
      </c>
    </row>
    <row r="19" spans="2:7" ht="12.75">
      <c r="B19">
        <v>9</v>
      </c>
      <c r="C19" s="45">
        <f>20/B19*100</f>
        <v>222.22222222222223</v>
      </c>
      <c r="F19">
        <v>9</v>
      </c>
      <c r="G19" s="45">
        <f>17/F19*100</f>
        <v>188.88888888888889</v>
      </c>
    </row>
    <row r="20" spans="2:7" ht="12.75">
      <c r="B20">
        <v>10</v>
      </c>
      <c r="C20" s="45">
        <f>20/B20*100</f>
        <v>200</v>
      </c>
      <c r="F20">
        <v>10</v>
      </c>
      <c r="G20" s="45">
        <f>17/F20*100</f>
        <v>170</v>
      </c>
    </row>
    <row r="21" spans="2:7" ht="12.75">
      <c r="B21">
        <v>11</v>
      </c>
      <c r="C21" s="45">
        <f>20/B21*100</f>
        <v>181.8181818181818</v>
      </c>
      <c r="F21">
        <v>11</v>
      </c>
      <c r="G21" s="45">
        <f>17/F21*100</f>
        <v>154.54545454545453</v>
      </c>
    </row>
    <row r="22" spans="2:7" ht="12.75">
      <c r="B22">
        <v>12</v>
      </c>
      <c r="C22" s="45">
        <f>20/B22*100</f>
        <v>166.66666666666669</v>
      </c>
      <c r="F22">
        <v>12</v>
      </c>
      <c r="G22" s="45">
        <f>17/F22*100</f>
        <v>141.66666666666669</v>
      </c>
    </row>
    <row r="23" spans="2:7" ht="12.75">
      <c r="B23">
        <v>13</v>
      </c>
      <c r="C23" s="45">
        <f>20/B23*100</f>
        <v>153.84615384615387</v>
      </c>
      <c r="F23">
        <v>13</v>
      </c>
      <c r="G23" s="45">
        <f>17/F23*100</f>
        <v>130.76923076923077</v>
      </c>
    </row>
    <row r="24" spans="2:7" ht="12.75">
      <c r="B24">
        <v>14</v>
      </c>
      <c r="C24" s="45">
        <f>20/B24*100</f>
        <v>142.85714285714286</v>
      </c>
      <c r="F24">
        <v>14</v>
      </c>
      <c r="G24" s="45">
        <f>17/F24*100</f>
        <v>121.42857142857142</v>
      </c>
    </row>
    <row r="25" spans="2:7" ht="12.75">
      <c r="B25">
        <v>15</v>
      </c>
      <c r="C25" s="45">
        <f>20/B25*100</f>
        <v>133.33333333333331</v>
      </c>
      <c r="F25">
        <v>15</v>
      </c>
      <c r="G25" s="45">
        <f>17/F25*100</f>
        <v>113.33333333333333</v>
      </c>
    </row>
    <row r="26" spans="2:7" ht="12.75">
      <c r="B26">
        <v>16</v>
      </c>
      <c r="C26" s="45">
        <f>20/B26*100</f>
        <v>125</v>
      </c>
      <c r="F26">
        <v>16</v>
      </c>
      <c r="G26" s="45">
        <f>17/F26*100</f>
        <v>106.25</v>
      </c>
    </row>
    <row r="27" spans="2:7" ht="12.75">
      <c r="B27">
        <v>17</v>
      </c>
      <c r="C27" s="45">
        <f>20/B27*100</f>
        <v>117.64705882352942</v>
      </c>
      <c r="F27">
        <v>17</v>
      </c>
      <c r="G27" s="45">
        <f>17/F27*100</f>
        <v>100</v>
      </c>
    </row>
    <row r="28" spans="2:7" ht="12.75">
      <c r="B28">
        <v>18</v>
      </c>
      <c r="C28" s="45">
        <f>20/B28*100</f>
        <v>111.11111111111111</v>
      </c>
      <c r="G28" s="45"/>
    </row>
    <row r="29" spans="2:7" ht="12.75">
      <c r="B29">
        <v>19</v>
      </c>
      <c r="C29" s="45">
        <f>20/B29*100</f>
        <v>105.26315789473684</v>
      </c>
      <c r="G29" s="45"/>
    </row>
    <row r="30" spans="2:7" ht="12.75">
      <c r="B30">
        <v>20</v>
      </c>
      <c r="C30" s="45">
        <f>20/B30*100</f>
        <v>100</v>
      </c>
      <c r="G30" s="45"/>
    </row>
    <row r="34" ht="12.75">
      <c r="C34" s="45" t="s">
        <v>309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85"/>
  <sheetViews>
    <sheetView zoomScale="80" zoomScaleNormal="80" workbookViewId="0" topLeftCell="A1">
      <selection activeCell="V48" sqref="V48"/>
    </sheetView>
  </sheetViews>
  <sheetFormatPr defaultColWidth="12.57421875" defaultRowHeight="12.75" outlineLevelCol="1"/>
  <cols>
    <col min="1" max="1" width="3.00390625" style="46" customWidth="1" outlineLevel="1"/>
    <col min="2" max="2" width="8.28125" style="46" customWidth="1" outlineLevel="1"/>
    <col min="3" max="3" width="6.57421875" style="46" customWidth="1" outlineLevel="1"/>
    <col min="4" max="5" width="2.8515625" style="46" customWidth="1" outlineLevel="1"/>
    <col min="6" max="6" width="5.8515625" style="46" customWidth="1" outlineLevel="1"/>
    <col min="7" max="7" width="3.7109375" style="46" customWidth="1" outlineLevel="1"/>
    <col min="8" max="8" width="4.57421875" style="46" customWidth="1" outlineLevel="1"/>
    <col min="9" max="9" width="3.28125" style="46" customWidth="1" outlineLevel="1"/>
    <col min="10" max="10" width="5.00390625" style="46" customWidth="1" outlineLevel="1"/>
    <col min="11" max="11" width="3.57421875" style="46" customWidth="1" outlineLevel="1"/>
    <col min="12" max="12" width="4.57421875" style="46" customWidth="1" outlineLevel="1"/>
    <col min="13" max="13" width="3.140625" style="46" customWidth="1" outlineLevel="1"/>
    <col min="14" max="14" width="5.140625" style="46" customWidth="1" outlineLevel="1"/>
    <col min="15" max="15" width="3.57421875" style="46" customWidth="1" outlineLevel="1"/>
    <col min="16" max="16" width="4.28125" style="46" customWidth="1" outlineLevel="1"/>
    <col min="17" max="17" width="3.57421875" style="46" customWidth="1" outlineLevel="1"/>
    <col min="18" max="18" width="4.8515625" style="46" customWidth="1" outlineLevel="1"/>
    <col min="19" max="19" width="3.140625" style="46" customWidth="1" outlineLevel="1"/>
    <col min="20" max="20" width="4.28125" style="46" customWidth="1" outlineLevel="1"/>
    <col min="21" max="21" width="3.140625" style="46" customWidth="1" outlineLevel="1"/>
    <col min="22" max="22" width="5.28125" style="46" customWidth="1" outlineLevel="1"/>
    <col min="23" max="23" width="3.7109375" style="46" customWidth="1" outlineLevel="1"/>
    <col min="24" max="24" width="4.57421875" style="46" customWidth="1" outlineLevel="1"/>
    <col min="25" max="25" width="3.140625" style="46" customWidth="1" outlineLevel="1"/>
    <col min="26" max="26" width="4.421875" style="46" customWidth="1" outlineLevel="1"/>
    <col min="27" max="27" width="3.57421875" style="46" customWidth="1" outlineLevel="1"/>
    <col min="28" max="28" width="4.7109375" style="46" customWidth="1" outlineLevel="1"/>
    <col min="29" max="29" width="2.57421875" style="46" customWidth="1" outlineLevel="1"/>
    <col min="30" max="30" width="5.421875" style="46" customWidth="1" outlineLevel="1"/>
    <col min="31" max="31" width="3.57421875" style="46" customWidth="1" outlineLevel="1"/>
    <col min="32" max="32" width="3.7109375" style="46" customWidth="1" outlineLevel="1"/>
    <col min="33" max="33" width="4.57421875" style="47" customWidth="1" outlineLevel="1"/>
    <col min="34" max="34" width="5.421875" style="46" customWidth="1" outlineLevel="1"/>
    <col min="35" max="35" width="11.00390625" style="0" customWidth="1" outlineLevel="1"/>
    <col min="36" max="38" width="11.00390625" style="0" customWidth="1"/>
    <col min="39" max="16384" width="11.57421875" style="0" customWidth="1"/>
  </cols>
  <sheetData>
    <row r="1" spans="5:33" ht="12.75" customHeight="1">
      <c r="E1" s="48" t="s">
        <v>310</v>
      </c>
      <c r="F1" s="48"/>
      <c r="G1" s="48"/>
      <c r="H1" s="48"/>
      <c r="I1" s="48" t="s">
        <v>311</v>
      </c>
      <c r="J1" s="48"/>
      <c r="K1" s="48"/>
      <c r="L1" s="48"/>
      <c r="M1" s="48" t="s">
        <v>312</v>
      </c>
      <c r="N1" s="48"/>
      <c r="O1" s="48"/>
      <c r="P1" s="48"/>
      <c r="Q1" s="48" t="s">
        <v>313</v>
      </c>
      <c r="R1" s="48"/>
      <c r="S1" s="48"/>
      <c r="T1" s="48"/>
      <c r="U1" s="48" t="s">
        <v>314</v>
      </c>
      <c r="V1" s="48"/>
      <c r="W1" s="48"/>
      <c r="X1" s="48"/>
      <c r="Y1" s="48" t="s">
        <v>315</v>
      </c>
      <c r="Z1" s="48"/>
      <c r="AA1" s="48"/>
      <c r="AB1" s="48"/>
      <c r="AC1" s="48" t="s">
        <v>316</v>
      </c>
      <c r="AD1" s="48"/>
      <c r="AE1" s="48"/>
      <c r="AF1" s="48"/>
      <c r="AG1" s="47" t="s">
        <v>317</v>
      </c>
    </row>
    <row r="3" spans="1:34" ht="12.75">
      <c r="A3" s="46" t="s">
        <v>19</v>
      </c>
      <c r="B3" s="46" t="s">
        <v>318</v>
      </c>
      <c r="C3" s="46" t="s">
        <v>319</v>
      </c>
      <c r="D3" s="46" t="s">
        <v>320</v>
      </c>
      <c r="E3" s="46" t="s">
        <v>246</v>
      </c>
      <c r="F3" s="46" t="s">
        <v>231</v>
      </c>
      <c r="G3" s="46" t="s">
        <v>19</v>
      </c>
      <c r="H3" s="46" t="s">
        <v>317</v>
      </c>
      <c r="I3" s="46" t="s">
        <v>246</v>
      </c>
      <c r="J3" s="46" t="s">
        <v>231</v>
      </c>
      <c r="K3" s="46" t="s">
        <v>19</v>
      </c>
      <c r="L3" s="46" t="s">
        <v>317</v>
      </c>
      <c r="M3" s="46" t="s">
        <v>246</v>
      </c>
      <c r="N3" s="46" t="s">
        <v>231</v>
      </c>
      <c r="O3" s="46" t="s">
        <v>19</v>
      </c>
      <c r="P3" s="46" t="s">
        <v>317</v>
      </c>
      <c r="Q3" s="46" t="s">
        <v>246</v>
      </c>
      <c r="R3" s="46" t="s">
        <v>231</v>
      </c>
      <c r="S3" s="46" t="s">
        <v>19</v>
      </c>
      <c r="T3" s="46" t="s">
        <v>317</v>
      </c>
      <c r="U3" s="46" t="s">
        <v>246</v>
      </c>
      <c r="V3" s="46" t="s">
        <v>231</v>
      </c>
      <c r="W3" s="46" t="s">
        <v>19</v>
      </c>
      <c r="X3" s="46" t="s">
        <v>317</v>
      </c>
      <c r="Y3" s="46" t="s">
        <v>246</v>
      </c>
      <c r="Z3" s="46" t="s">
        <v>231</v>
      </c>
      <c r="AA3" s="46" t="s">
        <v>19</v>
      </c>
      <c r="AB3" s="46" t="s">
        <v>317</v>
      </c>
      <c r="AC3" s="46" t="s">
        <v>246</v>
      </c>
      <c r="AD3" s="46" t="s">
        <v>231</v>
      </c>
      <c r="AE3" s="46" t="s">
        <v>19</v>
      </c>
      <c r="AF3" s="46" t="s">
        <v>317</v>
      </c>
      <c r="AG3" s="47" t="s">
        <v>9</v>
      </c>
      <c r="AH3" s="46" t="s">
        <v>231</v>
      </c>
    </row>
    <row r="4" spans="1:34" ht="12.75">
      <c r="A4" s="46">
        <v>1</v>
      </c>
      <c r="B4" s="46" t="s">
        <v>26</v>
      </c>
      <c r="C4" s="46" t="s">
        <v>27</v>
      </c>
      <c r="D4" s="46">
        <v>7</v>
      </c>
      <c r="E4" s="46">
        <v>6</v>
      </c>
      <c r="F4" s="46">
        <v>2440</v>
      </c>
      <c r="G4" s="46">
        <v>13</v>
      </c>
      <c r="H4" s="49">
        <f>+27*100/G4</f>
        <v>207.69230769230768</v>
      </c>
      <c r="I4" s="46">
        <v>5</v>
      </c>
      <c r="J4" s="46">
        <v>1450</v>
      </c>
      <c r="K4" s="46">
        <v>2</v>
      </c>
      <c r="L4" s="49">
        <f>+12*100/K4</f>
        <v>600</v>
      </c>
      <c r="M4" s="46">
        <v>1</v>
      </c>
      <c r="N4" s="46">
        <v>2240</v>
      </c>
      <c r="O4" s="46">
        <v>3</v>
      </c>
      <c r="P4" s="49">
        <f>+5*100/O4</f>
        <v>166.66666666666666</v>
      </c>
      <c r="Q4" s="46">
        <v>4</v>
      </c>
      <c r="R4" s="50">
        <v>1900</v>
      </c>
      <c r="S4" s="50">
        <v>1</v>
      </c>
      <c r="T4" s="49">
        <f>+5*100/S4</f>
        <v>500</v>
      </c>
      <c r="U4" s="46">
        <v>17</v>
      </c>
      <c r="V4" s="46">
        <v>1130</v>
      </c>
      <c r="W4" s="46">
        <v>4</v>
      </c>
      <c r="X4" s="49">
        <f>+4*100/W4</f>
        <v>100</v>
      </c>
      <c r="Y4" s="46">
        <v>17</v>
      </c>
      <c r="Z4" s="50">
        <v>650</v>
      </c>
      <c r="AA4" s="50">
        <v>1</v>
      </c>
      <c r="AB4" s="49">
        <f>+4*100/AA4</f>
        <v>400</v>
      </c>
      <c r="AC4" s="46">
        <v>4</v>
      </c>
      <c r="AD4" s="50">
        <v>9220</v>
      </c>
      <c r="AE4" s="50">
        <v>1</v>
      </c>
      <c r="AF4" s="49">
        <f>+4*100/AE4</f>
        <v>400</v>
      </c>
      <c r="AG4" s="47">
        <f>+H4+L4+P4+T4+X4+AB4+AF4+D4*1000</f>
        <v>9374.358974358975</v>
      </c>
      <c r="AH4" s="49">
        <f>+F4+J4+N4+R4+V4+Z4+AD4</f>
        <v>19030</v>
      </c>
    </row>
    <row r="5" spans="1:34" ht="12.75">
      <c r="A5" s="46">
        <v>2</v>
      </c>
      <c r="B5" s="46" t="s">
        <v>28</v>
      </c>
      <c r="C5" s="46" t="s">
        <v>29</v>
      </c>
      <c r="D5" s="46">
        <v>7</v>
      </c>
      <c r="E5" s="46">
        <v>11</v>
      </c>
      <c r="F5" s="46">
        <v>590</v>
      </c>
      <c r="G5" s="46">
        <v>9</v>
      </c>
      <c r="H5" s="49">
        <f>+27*100/G5</f>
        <v>300</v>
      </c>
      <c r="I5" s="46">
        <v>1</v>
      </c>
      <c r="J5" s="46">
        <v>740</v>
      </c>
      <c r="K5" s="46">
        <v>6</v>
      </c>
      <c r="L5" s="49">
        <f>+12*100/K5</f>
        <v>200</v>
      </c>
      <c r="M5" s="46">
        <v>4</v>
      </c>
      <c r="N5" s="50">
        <v>3600</v>
      </c>
      <c r="O5" s="50">
        <v>1</v>
      </c>
      <c r="P5" s="49">
        <f>+5*100/O5</f>
        <v>500</v>
      </c>
      <c r="Q5" s="46">
        <v>4</v>
      </c>
      <c r="R5" s="50">
        <v>1900</v>
      </c>
      <c r="S5" s="50">
        <v>1</v>
      </c>
      <c r="T5" s="49">
        <f>+5*100/S5</f>
        <v>500</v>
      </c>
      <c r="U5" s="46">
        <v>9</v>
      </c>
      <c r="V5" s="46">
        <v>2300</v>
      </c>
      <c r="W5" s="46">
        <v>3</v>
      </c>
      <c r="X5" s="49">
        <f>+4*100/W5</f>
        <v>133.33333333333334</v>
      </c>
      <c r="Y5" s="46">
        <v>9</v>
      </c>
      <c r="Z5" s="46">
        <v>620</v>
      </c>
      <c r="AA5" s="46">
        <v>2</v>
      </c>
      <c r="AB5" s="49">
        <f>+4*100/AA5</f>
        <v>200</v>
      </c>
      <c r="AC5" s="46">
        <v>7</v>
      </c>
      <c r="AD5" s="46">
        <v>2140</v>
      </c>
      <c r="AE5" s="46">
        <v>2</v>
      </c>
      <c r="AF5" s="49">
        <f>+4*100/AE5</f>
        <v>200</v>
      </c>
      <c r="AG5" s="47">
        <f>+H5+L5+P5+T5+X5+AB5+AF5+D5*1000</f>
        <v>9033.333333333334</v>
      </c>
      <c r="AH5" s="49">
        <f>+F5+J5+N5+R5+V5+Z5+AD5</f>
        <v>11890</v>
      </c>
    </row>
    <row r="6" spans="1:34" ht="12.75">
      <c r="A6" s="46">
        <v>3</v>
      </c>
      <c r="B6" s="46" t="s">
        <v>32</v>
      </c>
      <c r="C6" s="46" t="s">
        <v>33</v>
      </c>
      <c r="D6" s="46">
        <v>5</v>
      </c>
      <c r="E6" s="46">
        <v>6</v>
      </c>
      <c r="F6" s="46">
        <v>2440</v>
      </c>
      <c r="G6" s="46">
        <v>13</v>
      </c>
      <c r="H6" s="49">
        <f>+27*100/G6</f>
        <v>207.69230769230768</v>
      </c>
      <c r="I6" s="46">
        <v>5</v>
      </c>
      <c r="J6" s="46">
        <v>1450</v>
      </c>
      <c r="K6" s="46">
        <v>2</v>
      </c>
      <c r="L6" s="49">
        <f>+12*100/K6</f>
        <v>600</v>
      </c>
      <c r="U6" s="46">
        <v>17</v>
      </c>
      <c r="V6" s="46">
        <v>1130</v>
      </c>
      <c r="W6" s="46">
        <v>4</v>
      </c>
      <c r="X6" s="49">
        <f>+4*100/W6</f>
        <v>100</v>
      </c>
      <c r="Y6" s="46">
        <v>17</v>
      </c>
      <c r="Z6" s="50">
        <v>650</v>
      </c>
      <c r="AA6" s="50">
        <v>1</v>
      </c>
      <c r="AB6" s="49">
        <f>+4*100/AA6</f>
        <v>400</v>
      </c>
      <c r="AC6" s="46">
        <v>4</v>
      </c>
      <c r="AD6" s="50">
        <v>9220</v>
      </c>
      <c r="AE6" s="50">
        <v>1</v>
      </c>
      <c r="AF6" s="49">
        <f>+4*100/AE6</f>
        <v>400</v>
      </c>
      <c r="AG6" s="47">
        <f>+H6+L6+P6+T6+X6+AB6+AF6+D6*1000</f>
        <v>6707.692307692308</v>
      </c>
      <c r="AH6" s="49">
        <f>+F6+J6+N6+R6+V6+Z6+AD6</f>
        <v>14890</v>
      </c>
    </row>
    <row r="7" spans="1:34" ht="12.75">
      <c r="A7" s="46">
        <v>4</v>
      </c>
      <c r="B7" s="46" t="s">
        <v>30</v>
      </c>
      <c r="C7" s="46" t="s">
        <v>31</v>
      </c>
      <c r="D7" s="46">
        <v>5</v>
      </c>
      <c r="E7" s="46">
        <v>21</v>
      </c>
      <c r="F7" s="46">
        <v>0</v>
      </c>
      <c r="G7" s="46">
        <v>22</v>
      </c>
      <c r="H7" s="49">
        <f>+27*100/G7</f>
        <v>122.72727272727273</v>
      </c>
      <c r="M7" s="46">
        <v>2</v>
      </c>
      <c r="N7" s="46">
        <v>2370</v>
      </c>
      <c r="O7" s="46">
        <v>2</v>
      </c>
      <c r="P7" s="49">
        <f>+5*100/O7</f>
        <v>250</v>
      </c>
      <c r="Q7" s="46">
        <v>5</v>
      </c>
      <c r="R7" s="46">
        <v>580</v>
      </c>
      <c r="S7" s="46">
        <v>5</v>
      </c>
      <c r="T7" s="49">
        <f>+5*100/S7</f>
        <v>100</v>
      </c>
      <c r="U7" s="46">
        <v>9</v>
      </c>
      <c r="V7" s="46">
        <v>2300</v>
      </c>
      <c r="W7" s="46">
        <v>3</v>
      </c>
      <c r="X7" s="49">
        <f>+4*100/W7</f>
        <v>133.33333333333334</v>
      </c>
      <c r="Y7" s="46">
        <v>9</v>
      </c>
      <c r="Z7" s="46">
        <v>620</v>
      </c>
      <c r="AA7" s="46">
        <v>2</v>
      </c>
      <c r="AB7" s="49">
        <f>+4*100/AA7</f>
        <v>200</v>
      </c>
      <c r="AG7" s="47">
        <f>+H7+L7+P7+T7+X7+AB7+AF7+D7*1000</f>
        <v>5806.060606060606</v>
      </c>
      <c r="AH7" s="49">
        <f>+F7+J7+N7+R7+V7+Z7+AD7</f>
        <v>5870</v>
      </c>
    </row>
    <row r="8" spans="1:34" ht="12.75">
      <c r="A8" s="46">
        <v>5</v>
      </c>
      <c r="B8" s="46" t="s">
        <v>300</v>
      </c>
      <c r="C8" s="46" t="s">
        <v>35</v>
      </c>
      <c r="D8" s="46">
        <v>4</v>
      </c>
      <c r="E8" s="46">
        <v>11</v>
      </c>
      <c r="F8" s="46">
        <v>590</v>
      </c>
      <c r="G8" s="46">
        <v>9</v>
      </c>
      <c r="H8" s="49">
        <f>+27*100/G8</f>
        <v>300</v>
      </c>
      <c r="I8" s="46">
        <v>6</v>
      </c>
      <c r="J8" s="46">
        <v>1310</v>
      </c>
      <c r="K8" s="46">
        <v>3</v>
      </c>
      <c r="L8" s="49">
        <f>+12*100/K8</f>
        <v>400</v>
      </c>
      <c r="M8" s="46">
        <v>4</v>
      </c>
      <c r="N8" s="50">
        <v>3600</v>
      </c>
      <c r="O8" s="50">
        <v>1</v>
      </c>
      <c r="P8" s="49">
        <f>+5*100/O8</f>
        <v>500</v>
      </c>
      <c r="Q8" s="46">
        <v>3</v>
      </c>
      <c r="R8" s="46">
        <v>1140</v>
      </c>
      <c r="S8" s="46">
        <v>3</v>
      </c>
      <c r="T8" s="49">
        <f>+5*100/S8</f>
        <v>166.66666666666666</v>
      </c>
      <c r="AG8" s="47">
        <f>+H8+L8+P8+T8+X8+AB8+AF8+D8*1000</f>
        <v>5366.666666666667</v>
      </c>
      <c r="AH8" s="49">
        <f>+F8+J8+N8+R8+V8+Z8+AD8</f>
        <v>6640</v>
      </c>
    </row>
    <row r="9" spans="1:34" ht="12.75">
      <c r="A9" s="46">
        <v>6</v>
      </c>
      <c r="B9" s="46" t="s">
        <v>321</v>
      </c>
      <c r="C9" s="46" t="s">
        <v>34</v>
      </c>
      <c r="D9" s="46">
        <v>4</v>
      </c>
      <c r="E9" s="46">
        <v>26</v>
      </c>
      <c r="F9" s="46">
        <v>2180</v>
      </c>
      <c r="G9" s="46">
        <v>8</v>
      </c>
      <c r="H9" s="49">
        <f>+27*100/G9</f>
        <v>337.5</v>
      </c>
      <c r="I9" s="46">
        <v>13</v>
      </c>
      <c r="J9" s="46">
        <v>730</v>
      </c>
      <c r="K9" s="46">
        <v>7</v>
      </c>
      <c r="L9" s="49">
        <f>+12*100/K9</f>
        <v>171.42857142857142</v>
      </c>
      <c r="U9" s="46">
        <v>7</v>
      </c>
      <c r="V9" s="50">
        <v>2390</v>
      </c>
      <c r="W9" s="50">
        <v>1</v>
      </c>
      <c r="X9" s="49">
        <f>+4*100/W9</f>
        <v>400</v>
      </c>
      <c r="Y9" s="46">
        <v>5</v>
      </c>
      <c r="Z9" s="46">
        <v>340</v>
      </c>
      <c r="AA9" s="46">
        <v>4</v>
      </c>
      <c r="AB9" s="49">
        <f>+4*100/AA9</f>
        <v>100</v>
      </c>
      <c r="AG9" s="47">
        <f>+H9+L9+P9+T9+X9+AB9+AF9+D9*1000</f>
        <v>5008.928571428572</v>
      </c>
      <c r="AH9" s="49">
        <f>+F9+J9+N9+R9+V9+Z9+AD9</f>
        <v>5640</v>
      </c>
    </row>
    <row r="10" spans="1:34" ht="12.75">
      <c r="A10" s="46">
        <v>7</v>
      </c>
      <c r="B10" s="46" t="s">
        <v>77</v>
      </c>
      <c r="C10" s="46" t="s">
        <v>78</v>
      </c>
      <c r="D10" s="46">
        <v>4</v>
      </c>
      <c r="E10" s="46">
        <v>26</v>
      </c>
      <c r="F10" s="46">
        <v>2180</v>
      </c>
      <c r="G10" s="46">
        <v>8</v>
      </c>
      <c r="H10" s="49">
        <f>+27*100/G10</f>
        <v>337.5</v>
      </c>
      <c r="I10" s="46">
        <v>13</v>
      </c>
      <c r="J10" s="46">
        <v>730</v>
      </c>
      <c r="K10" s="46">
        <v>7</v>
      </c>
      <c r="L10" s="49">
        <f>+12*100/K10</f>
        <v>171.42857142857142</v>
      </c>
      <c r="U10" s="46">
        <v>7</v>
      </c>
      <c r="V10" s="50">
        <v>2390</v>
      </c>
      <c r="W10" s="50">
        <v>1</v>
      </c>
      <c r="X10" s="49">
        <f>+4*100/W10</f>
        <v>400</v>
      </c>
      <c r="Y10" s="46">
        <v>5</v>
      </c>
      <c r="Z10" s="46">
        <v>340</v>
      </c>
      <c r="AA10" s="46">
        <v>4</v>
      </c>
      <c r="AB10" s="49">
        <f>+4*100/AA10</f>
        <v>100</v>
      </c>
      <c r="AG10" s="47">
        <f>+H10+L10+P10+T10+X10+AB10+AF10+D10*1000</f>
        <v>5008.928571428572</v>
      </c>
      <c r="AH10" s="49">
        <f>+F10+J10+N10+R10+V10+Z10+AD10</f>
        <v>5640</v>
      </c>
    </row>
    <row r="11" spans="1:34" ht="12.75">
      <c r="A11" s="46">
        <v>8</v>
      </c>
      <c r="B11" s="46" t="s">
        <v>42</v>
      </c>
      <c r="C11" s="46" t="s">
        <v>43</v>
      </c>
      <c r="D11" s="46">
        <v>4</v>
      </c>
      <c r="E11" s="46">
        <v>9</v>
      </c>
      <c r="F11" s="46">
        <v>5590</v>
      </c>
      <c r="G11" s="46">
        <v>7</v>
      </c>
      <c r="H11" s="49">
        <f>+27*100/G11</f>
        <v>385.7142857142857</v>
      </c>
      <c r="I11" s="46">
        <v>4</v>
      </c>
      <c r="J11" s="51">
        <v>960</v>
      </c>
      <c r="K11" s="46">
        <v>5</v>
      </c>
      <c r="L11" s="49">
        <f>+12*100/K11</f>
        <v>240</v>
      </c>
      <c r="U11" s="46">
        <v>4</v>
      </c>
      <c r="V11" s="46">
        <v>2310</v>
      </c>
      <c r="W11" s="46">
        <v>2</v>
      </c>
      <c r="X11" s="49">
        <f>+4*100/W11</f>
        <v>200</v>
      </c>
      <c r="Y11" s="46">
        <v>4</v>
      </c>
      <c r="Z11" s="46">
        <v>510</v>
      </c>
      <c r="AA11" s="46">
        <v>3</v>
      </c>
      <c r="AB11" s="49">
        <f>+4*100/AA11</f>
        <v>133.33333333333334</v>
      </c>
      <c r="AG11" s="47">
        <f>+H11+L11+P11+T11+X11+AB11+AF11+D11*1000</f>
        <v>4959.047619047619</v>
      </c>
      <c r="AH11" s="49">
        <f>+F11+J11+N11+R11+V11+Z11+AD11</f>
        <v>9370</v>
      </c>
    </row>
    <row r="12" spans="1:34" ht="12.75">
      <c r="A12" s="46">
        <v>9</v>
      </c>
      <c r="B12" s="46" t="s">
        <v>56</v>
      </c>
      <c r="C12" s="46" t="s">
        <v>57</v>
      </c>
      <c r="D12" s="46">
        <v>2</v>
      </c>
      <c r="E12" s="46">
        <v>27</v>
      </c>
      <c r="F12" s="50">
        <v>28430</v>
      </c>
      <c r="G12" s="50">
        <v>1</v>
      </c>
      <c r="H12" s="49">
        <f>+27*100/G12</f>
        <v>2700</v>
      </c>
      <c r="I12" s="46">
        <v>10</v>
      </c>
      <c r="J12" s="46">
        <v>710</v>
      </c>
      <c r="K12" s="46">
        <v>8</v>
      </c>
      <c r="L12" s="49">
        <f>+12*100/K12</f>
        <v>150</v>
      </c>
      <c r="AG12" s="47">
        <f>+H12+L12+P12+T12+X12+AB12+AF12+D12*1000</f>
        <v>4850</v>
      </c>
      <c r="AH12" s="49">
        <f>+F12+J12+N12+R12+V12+Z12+AD12</f>
        <v>29140</v>
      </c>
    </row>
    <row r="13" spans="1:34" ht="12.75">
      <c r="A13" s="46">
        <v>10</v>
      </c>
      <c r="B13" s="46" t="s">
        <v>38</v>
      </c>
      <c r="C13" s="46" t="s">
        <v>39</v>
      </c>
      <c r="D13" s="46">
        <v>2</v>
      </c>
      <c r="E13" s="46">
        <v>27</v>
      </c>
      <c r="F13" s="50">
        <v>28430</v>
      </c>
      <c r="G13" s="50">
        <v>1</v>
      </c>
      <c r="H13" s="49">
        <f>+27*100/G13</f>
        <v>2700</v>
      </c>
      <c r="I13" s="46">
        <v>10</v>
      </c>
      <c r="J13" s="46">
        <v>710</v>
      </c>
      <c r="K13" s="46">
        <v>8</v>
      </c>
      <c r="L13" s="49">
        <f>+12*100/K13</f>
        <v>150</v>
      </c>
      <c r="AG13" s="47">
        <f>+H13+L13+P13+T13+X13+AB13+AF13+D13*1000</f>
        <v>4850</v>
      </c>
      <c r="AH13" s="49">
        <f>+F13+J13+N13+R13+V13+Z13+AD13</f>
        <v>29140</v>
      </c>
    </row>
    <row r="14" spans="1:34" ht="12.75">
      <c r="A14" s="46">
        <v>11</v>
      </c>
      <c r="B14" s="46" t="s">
        <v>30</v>
      </c>
      <c r="C14" s="46" t="s">
        <v>285</v>
      </c>
      <c r="D14" s="46">
        <v>3</v>
      </c>
      <c r="H14" s="49"/>
      <c r="I14" s="46">
        <v>6</v>
      </c>
      <c r="J14" s="46">
        <v>1310</v>
      </c>
      <c r="K14" s="46">
        <v>3</v>
      </c>
      <c r="L14" s="49">
        <f>+12*100/K14</f>
        <v>400</v>
      </c>
      <c r="M14" s="46">
        <v>2</v>
      </c>
      <c r="N14" s="46">
        <v>2370</v>
      </c>
      <c r="O14" s="46">
        <v>2</v>
      </c>
      <c r="P14" s="49">
        <f>+5*100/O14</f>
        <v>250</v>
      </c>
      <c r="Q14" s="46">
        <v>1</v>
      </c>
      <c r="R14" s="46">
        <v>760</v>
      </c>
      <c r="S14" s="46">
        <v>4</v>
      </c>
      <c r="T14" s="49">
        <f>+5*100/S14</f>
        <v>125</v>
      </c>
      <c r="AG14" s="47">
        <f>+H14+L14+P14+T14+X14+AB14+AF14+D14*1000</f>
        <v>3775</v>
      </c>
      <c r="AH14" s="49">
        <f>+F14+J14+N14+R14+V14+Z14+AD14</f>
        <v>4440</v>
      </c>
    </row>
    <row r="15" spans="1:34" ht="12.75">
      <c r="A15" s="46">
        <v>12</v>
      </c>
      <c r="B15" s="46" t="s">
        <v>301</v>
      </c>
      <c r="C15" s="46" t="s">
        <v>322</v>
      </c>
      <c r="D15" s="46">
        <v>3</v>
      </c>
      <c r="E15" s="46">
        <v>24</v>
      </c>
      <c r="F15" s="46">
        <v>2410</v>
      </c>
      <c r="G15" s="46">
        <v>5</v>
      </c>
      <c r="H15" s="49">
        <f>+27*100/G15</f>
        <v>540</v>
      </c>
      <c r="I15" s="46">
        <v>9</v>
      </c>
      <c r="J15" s="46">
        <v>500</v>
      </c>
      <c r="K15" s="46">
        <v>9</v>
      </c>
      <c r="L15" s="49">
        <f>+12*100/K15</f>
        <v>133.33333333333334</v>
      </c>
      <c r="AC15" s="46">
        <v>2</v>
      </c>
      <c r="AD15" s="46">
        <v>30</v>
      </c>
      <c r="AE15" s="46">
        <v>4</v>
      </c>
      <c r="AF15" s="49">
        <f>+4*100/AE15</f>
        <v>100</v>
      </c>
      <c r="AG15" s="47">
        <f>+H15+L15+P15+T15+X15+AB15+AF15+D15*1000</f>
        <v>3773.3333333333335</v>
      </c>
      <c r="AH15" s="49">
        <f>+F15+J15+N15+R15+V15+Z15+AD15</f>
        <v>2940</v>
      </c>
    </row>
    <row r="16" spans="1:34" ht="12.75">
      <c r="A16" s="46">
        <v>13</v>
      </c>
      <c r="B16" s="46" t="s">
        <v>235</v>
      </c>
      <c r="C16" s="46" t="s">
        <v>31</v>
      </c>
      <c r="D16" s="46">
        <v>3</v>
      </c>
      <c r="E16" s="46">
        <v>24</v>
      </c>
      <c r="F16" s="46">
        <v>2410</v>
      </c>
      <c r="G16" s="46">
        <v>5</v>
      </c>
      <c r="H16" s="49">
        <f>+27*100/G16</f>
        <v>540</v>
      </c>
      <c r="I16" s="46">
        <v>9</v>
      </c>
      <c r="J16" s="46">
        <v>500</v>
      </c>
      <c r="K16" s="46">
        <v>9</v>
      </c>
      <c r="L16" s="49">
        <f>+12*100/K16</f>
        <v>133.33333333333334</v>
      </c>
      <c r="AC16" s="46">
        <v>2</v>
      </c>
      <c r="AD16" s="46">
        <v>30</v>
      </c>
      <c r="AE16" s="46">
        <v>4</v>
      </c>
      <c r="AF16" s="49">
        <f>+4*100/AE16</f>
        <v>100</v>
      </c>
      <c r="AG16" s="47">
        <f>+H16+L16+P16+T16+X16+AB16+AF16+D16*1000</f>
        <v>3773.3333333333335</v>
      </c>
      <c r="AH16" s="49">
        <f>+F16+J16+N16+R16+V16+Z16+AD16</f>
        <v>2940</v>
      </c>
    </row>
    <row r="17" spans="1:34" ht="12.75">
      <c r="A17" s="46">
        <v>14</v>
      </c>
      <c r="B17" s="46" t="s">
        <v>59</v>
      </c>
      <c r="C17" s="46" t="s">
        <v>35</v>
      </c>
      <c r="D17" s="46">
        <v>3</v>
      </c>
      <c r="H17" s="49"/>
      <c r="I17" s="46">
        <v>12</v>
      </c>
      <c r="J17" s="46">
        <v>180</v>
      </c>
      <c r="K17" s="46">
        <v>10</v>
      </c>
      <c r="L17" s="49">
        <f>+12*100/K17</f>
        <v>120</v>
      </c>
      <c r="M17" s="46">
        <v>1</v>
      </c>
      <c r="N17" s="46">
        <v>2240</v>
      </c>
      <c r="O17" s="46">
        <v>3</v>
      </c>
      <c r="P17" s="49">
        <f>+5*100/O17</f>
        <v>166.66666666666666</v>
      </c>
      <c r="Q17" s="46">
        <v>2</v>
      </c>
      <c r="R17" s="46">
        <v>1150</v>
      </c>
      <c r="S17" s="46">
        <v>2</v>
      </c>
      <c r="T17" s="49">
        <f>+5*100/S17</f>
        <v>250</v>
      </c>
      <c r="AG17" s="47">
        <f>+H17+L17+P17+T17+X17+AB17+AF17+D17*1000</f>
        <v>3536.6666666666665</v>
      </c>
      <c r="AH17" s="49">
        <f>+F17+J17+N17+R17+V17+Z17+AD17</f>
        <v>3570</v>
      </c>
    </row>
    <row r="18" spans="1:34" ht="12.75">
      <c r="A18" s="46">
        <v>15</v>
      </c>
      <c r="B18" s="46" t="s">
        <v>91</v>
      </c>
      <c r="C18" s="46" t="s">
        <v>34</v>
      </c>
      <c r="D18" s="46">
        <v>3</v>
      </c>
      <c r="E18" s="46">
        <v>19</v>
      </c>
      <c r="F18" s="46">
        <v>0</v>
      </c>
      <c r="G18" s="46">
        <v>22</v>
      </c>
      <c r="H18" s="49">
        <f>+27*100/G18</f>
        <v>122.72727272727273</v>
      </c>
      <c r="M18" s="46">
        <v>5</v>
      </c>
      <c r="N18" s="46">
        <v>20</v>
      </c>
      <c r="O18" s="46">
        <v>5</v>
      </c>
      <c r="P18" s="49">
        <f>+5*100/O18</f>
        <v>100</v>
      </c>
      <c r="Q18" s="46">
        <v>1</v>
      </c>
      <c r="R18" s="46">
        <v>760</v>
      </c>
      <c r="S18" s="46">
        <v>4</v>
      </c>
      <c r="T18" s="49">
        <f>+5*100/S18</f>
        <v>125</v>
      </c>
      <c r="AG18" s="47">
        <f>+H18+L18+P18+T18+X18+AB18+AF18+D18*1000</f>
        <v>3347.727272727273</v>
      </c>
      <c r="AH18" s="49">
        <f>+F18+J18+N18+R18+V18+Z18+AD18</f>
        <v>780</v>
      </c>
    </row>
    <row r="19" spans="1:34" ht="12.75">
      <c r="A19" s="46">
        <v>16</v>
      </c>
      <c r="B19" s="46" t="s">
        <v>79</v>
      </c>
      <c r="C19" s="46" t="s">
        <v>80</v>
      </c>
      <c r="D19" s="46">
        <v>3</v>
      </c>
      <c r="E19" s="46">
        <v>19</v>
      </c>
      <c r="F19" s="46">
        <v>0</v>
      </c>
      <c r="G19" s="46">
        <v>22</v>
      </c>
      <c r="H19" s="49">
        <f>+27*100/G19</f>
        <v>122.72727272727273</v>
      </c>
      <c r="M19" s="46">
        <v>5</v>
      </c>
      <c r="N19" s="46">
        <v>20</v>
      </c>
      <c r="O19" s="46">
        <v>5</v>
      </c>
      <c r="P19" s="49">
        <f>+5*100/O19</f>
        <v>100</v>
      </c>
      <c r="Q19" s="46">
        <v>5</v>
      </c>
      <c r="R19" s="46">
        <v>580</v>
      </c>
      <c r="S19" s="46">
        <v>5</v>
      </c>
      <c r="T19" s="49">
        <f>+5*100/S19</f>
        <v>100</v>
      </c>
      <c r="AG19" s="47">
        <f>+H19+L19+P19+T19+X19+AB19+AF19+D19*1000</f>
        <v>3322.727272727273</v>
      </c>
      <c r="AH19" s="49">
        <f>+F19+J19+N19+R19+V19+Z19+AD19</f>
        <v>600</v>
      </c>
    </row>
    <row r="20" spans="1:34" ht="12.75">
      <c r="A20" s="46">
        <v>17</v>
      </c>
      <c r="B20" s="46" t="s">
        <v>94</v>
      </c>
      <c r="C20" s="46" t="s">
        <v>323</v>
      </c>
      <c r="D20" s="46">
        <v>2</v>
      </c>
      <c r="E20" s="46">
        <v>9</v>
      </c>
      <c r="F20" s="46">
        <v>5590</v>
      </c>
      <c r="G20" s="46">
        <v>7</v>
      </c>
      <c r="H20" s="49">
        <f>+27*100/G20</f>
        <v>385.7142857142857</v>
      </c>
      <c r="I20" s="46">
        <v>4</v>
      </c>
      <c r="J20" s="51">
        <v>960</v>
      </c>
      <c r="K20" s="46">
        <v>5</v>
      </c>
      <c r="L20" s="49">
        <f>+12*100/K20</f>
        <v>240</v>
      </c>
      <c r="AG20" s="47">
        <f>+H20+L20+P20+T20+X20+AB20+AF20+D20*1000</f>
        <v>2625.714285714286</v>
      </c>
      <c r="AH20" s="49">
        <f>+F20+J20+N20+R20+V20+Z20+AD20</f>
        <v>6550</v>
      </c>
    </row>
    <row r="21" spans="1:34" ht="12.75">
      <c r="A21" s="46">
        <v>18</v>
      </c>
      <c r="B21" s="46" t="s">
        <v>324</v>
      </c>
      <c r="C21" s="46" t="s">
        <v>234</v>
      </c>
      <c r="D21" s="46">
        <v>2</v>
      </c>
      <c r="H21" s="49"/>
      <c r="I21" s="46">
        <v>7</v>
      </c>
      <c r="J21" s="46">
        <v>1100</v>
      </c>
      <c r="K21" s="46">
        <v>4</v>
      </c>
      <c r="L21" s="49">
        <f>+12*100/K21</f>
        <v>300</v>
      </c>
      <c r="AC21" s="46">
        <v>3</v>
      </c>
      <c r="AD21" s="46">
        <v>180</v>
      </c>
      <c r="AE21" s="46">
        <v>3</v>
      </c>
      <c r="AF21" s="49">
        <f>+4*100/AE21</f>
        <v>133.33333333333334</v>
      </c>
      <c r="AG21" s="47">
        <f>+H21+L21+P21+T21+X21+AB21+AF21+D21*1000</f>
        <v>2433.3333333333335</v>
      </c>
      <c r="AH21" s="49">
        <f>+F21+J21+N21+R21+V21+Z21+AD21</f>
        <v>1280</v>
      </c>
    </row>
    <row r="22" spans="1:34" ht="12.75">
      <c r="A22" s="46">
        <v>19</v>
      </c>
      <c r="B22" s="46" t="s">
        <v>85</v>
      </c>
      <c r="C22" s="46" t="s">
        <v>29</v>
      </c>
      <c r="D22" s="46">
        <v>2</v>
      </c>
      <c r="E22" s="46">
        <v>12</v>
      </c>
      <c r="F22" s="46">
        <v>260</v>
      </c>
      <c r="G22" s="46">
        <v>12</v>
      </c>
      <c r="H22" s="49">
        <f>+27*100/G22</f>
        <v>225</v>
      </c>
      <c r="I22" s="46">
        <v>1</v>
      </c>
      <c r="J22" s="51">
        <v>740</v>
      </c>
      <c r="K22" s="46">
        <v>6</v>
      </c>
      <c r="L22" s="49">
        <f>+12*100/K22</f>
        <v>200</v>
      </c>
      <c r="AG22" s="47">
        <f>+H22+L22+P22+T22+X22+AB22+AF22+D22*1000</f>
        <v>2425</v>
      </c>
      <c r="AH22" s="49">
        <f>+F22+J22+N22+R22+V22+Z22+AD22</f>
        <v>1000</v>
      </c>
    </row>
    <row r="23" spans="1:34" ht="12.75">
      <c r="A23" s="46">
        <v>20</v>
      </c>
      <c r="B23" s="46" t="s">
        <v>40</v>
      </c>
      <c r="C23" s="46" t="s">
        <v>41</v>
      </c>
      <c r="D23" s="46">
        <v>2</v>
      </c>
      <c r="E23" s="46">
        <v>8</v>
      </c>
      <c r="F23" s="46">
        <v>3780</v>
      </c>
      <c r="G23" s="46">
        <v>10</v>
      </c>
      <c r="H23" s="49">
        <f>+27*100/G23</f>
        <v>270</v>
      </c>
      <c r="I23" s="46">
        <v>12</v>
      </c>
      <c r="J23" s="46">
        <v>180</v>
      </c>
      <c r="K23" s="46">
        <v>10</v>
      </c>
      <c r="L23" s="49">
        <f>+12*100/K23</f>
        <v>120</v>
      </c>
      <c r="AG23" s="47">
        <f>+H23+L23+P23+T23+X23+AB23+AF23+D23*1000</f>
        <v>2390</v>
      </c>
      <c r="AH23" s="49">
        <f>+F23+J23+N23+R23+V23+Z23+AD23</f>
        <v>3960</v>
      </c>
    </row>
    <row r="24" spans="1:34" ht="12.75">
      <c r="A24" s="46">
        <v>21</v>
      </c>
      <c r="B24" s="46" t="s">
        <v>325</v>
      </c>
      <c r="C24" s="46" t="s">
        <v>326</v>
      </c>
      <c r="D24" s="46">
        <v>2</v>
      </c>
      <c r="H24" s="49"/>
      <c r="L24" s="49"/>
      <c r="M24" s="46">
        <v>3</v>
      </c>
      <c r="N24" s="46">
        <v>1600</v>
      </c>
      <c r="O24" s="46">
        <v>4</v>
      </c>
      <c r="P24" s="49">
        <f>+5*100/O24</f>
        <v>125</v>
      </c>
      <c r="Q24" s="46">
        <v>2</v>
      </c>
      <c r="R24" s="46">
        <v>1150</v>
      </c>
      <c r="S24" s="46">
        <v>2</v>
      </c>
      <c r="T24" s="49">
        <f>+5*100/S24</f>
        <v>250</v>
      </c>
      <c r="AG24" s="47">
        <f>+H24+L24+P24+T24+X24+AB24+AF24+D24*1000</f>
        <v>2375</v>
      </c>
      <c r="AH24" s="49">
        <f>+F24+J24+N24+R24+V24+Z24+AD24</f>
        <v>2750</v>
      </c>
    </row>
    <row r="25" spans="1:34" ht="12.75">
      <c r="A25" s="46">
        <v>22</v>
      </c>
      <c r="B25" s="46" t="s">
        <v>185</v>
      </c>
      <c r="C25" s="46" t="s">
        <v>180</v>
      </c>
      <c r="D25" s="46">
        <v>1</v>
      </c>
      <c r="E25" s="46">
        <v>7</v>
      </c>
      <c r="F25" s="46">
        <v>12490</v>
      </c>
      <c r="G25" s="46">
        <v>2</v>
      </c>
      <c r="H25" s="49">
        <f>+27*100/G25</f>
        <v>1350</v>
      </c>
      <c r="J25" s="52"/>
      <c r="AG25" s="47">
        <f>+H25+L25+P25+T25+X25+AB25+AF25+D25*1000</f>
        <v>2350</v>
      </c>
      <c r="AH25" s="49">
        <f>+F25+J25+N25+R25+V25+Z25+AD25</f>
        <v>12490</v>
      </c>
    </row>
    <row r="26" spans="1:34" ht="12.75">
      <c r="A26" s="46">
        <v>23</v>
      </c>
      <c r="B26" s="46" t="s">
        <v>327</v>
      </c>
      <c r="C26" s="46" t="s">
        <v>65</v>
      </c>
      <c r="D26" s="46">
        <v>1</v>
      </c>
      <c r="E26" s="46">
        <v>7</v>
      </c>
      <c r="F26" s="46">
        <v>12490</v>
      </c>
      <c r="G26" s="46">
        <v>2</v>
      </c>
      <c r="H26" s="49">
        <f>+27*100/G26</f>
        <v>1350</v>
      </c>
      <c r="J26" s="52"/>
      <c r="AG26" s="47">
        <f>+H26+L26+P26+T26+X26+AB26+AF26+D26*1000</f>
        <v>2350</v>
      </c>
      <c r="AH26" s="49">
        <f>+F26+J26+N26+R26+V26+Z26+AD26</f>
        <v>12490</v>
      </c>
    </row>
    <row r="27" spans="1:34" ht="12.75">
      <c r="A27" s="46">
        <v>24</v>
      </c>
      <c r="B27" s="46" t="s">
        <v>328</v>
      </c>
      <c r="C27" s="46" t="s">
        <v>67</v>
      </c>
      <c r="D27" s="46">
        <v>2</v>
      </c>
      <c r="H27" s="49"/>
      <c r="L27" s="49"/>
      <c r="M27" s="46">
        <v>3</v>
      </c>
      <c r="N27" s="46">
        <v>1660</v>
      </c>
      <c r="O27" s="46">
        <v>4</v>
      </c>
      <c r="P27" s="49">
        <f>+5*100/O27</f>
        <v>125</v>
      </c>
      <c r="Q27" s="46">
        <v>3</v>
      </c>
      <c r="R27" s="46">
        <v>1140</v>
      </c>
      <c r="S27" s="46">
        <v>3</v>
      </c>
      <c r="T27" s="49">
        <f>+5*100/S27</f>
        <v>166.66666666666666</v>
      </c>
      <c r="AG27" s="47">
        <f>+H27+L27+P27+T27+X27+AB27+AF27+D27*1000</f>
        <v>2291.6666666666665</v>
      </c>
      <c r="AH27" s="49">
        <f>+F27+J27+N27+R27+V27+Z27+AD27</f>
        <v>2800</v>
      </c>
    </row>
    <row r="28" spans="1:34" ht="12.75">
      <c r="A28" s="46">
        <v>25</v>
      </c>
      <c r="B28" s="46" t="s">
        <v>38</v>
      </c>
      <c r="C28" s="46" t="s">
        <v>209</v>
      </c>
      <c r="D28" s="46">
        <v>2</v>
      </c>
      <c r="H28" s="49"/>
      <c r="I28" s="46">
        <v>11</v>
      </c>
      <c r="J28" s="46">
        <v>30</v>
      </c>
      <c r="K28" s="46">
        <v>11.5</v>
      </c>
      <c r="L28" s="49">
        <f>+12*100/K28</f>
        <v>104.34782608695652</v>
      </c>
      <c r="AC28" s="46">
        <v>3</v>
      </c>
      <c r="AD28" s="46">
        <v>180</v>
      </c>
      <c r="AE28" s="46">
        <v>3</v>
      </c>
      <c r="AF28" s="49">
        <f>+4*100/AE28</f>
        <v>133.33333333333334</v>
      </c>
      <c r="AG28" s="47">
        <f>+H28+L28+P28+T28+X28+AB28+AF28+D28*1000</f>
        <v>2237.68115942029</v>
      </c>
      <c r="AH28" s="49">
        <f>+F28+J28+N28+R28+V28+Z28+AD28</f>
        <v>210</v>
      </c>
    </row>
    <row r="29" spans="1:34" ht="12.75">
      <c r="A29" s="46">
        <v>26</v>
      </c>
      <c r="B29" s="46" t="s">
        <v>34</v>
      </c>
      <c r="C29" s="46" t="s">
        <v>35</v>
      </c>
      <c r="D29" s="46">
        <v>2</v>
      </c>
      <c r="E29" s="46">
        <v>20</v>
      </c>
      <c r="F29" s="46">
        <v>0</v>
      </c>
      <c r="G29" s="46">
        <v>22</v>
      </c>
      <c r="H29" s="49">
        <f>+27*100/G29</f>
        <v>122.72727272727273</v>
      </c>
      <c r="I29" s="46">
        <v>3</v>
      </c>
      <c r="J29" s="46">
        <v>30</v>
      </c>
      <c r="K29" s="46">
        <v>11.5</v>
      </c>
      <c r="L29" s="49">
        <f>+12*100/K29</f>
        <v>104.34782608695652</v>
      </c>
      <c r="AG29" s="47">
        <f>+H29+L29+P29+T29+X29+AB29+AF29+D29*1000</f>
        <v>2227.075098814229</v>
      </c>
      <c r="AH29" s="49">
        <f>+F29+J29+N29+R29+V29+Z29+AD29</f>
        <v>30</v>
      </c>
    </row>
    <row r="30" spans="1:34" ht="12.75">
      <c r="A30" s="46">
        <v>27</v>
      </c>
      <c r="B30" s="46" t="s">
        <v>64</v>
      </c>
      <c r="C30" s="46" t="s">
        <v>65</v>
      </c>
      <c r="D30" s="46">
        <v>2</v>
      </c>
      <c r="E30" s="46">
        <v>20</v>
      </c>
      <c r="F30" s="46">
        <v>0</v>
      </c>
      <c r="G30" s="46">
        <v>22</v>
      </c>
      <c r="H30" s="49">
        <f>+27*100/G30</f>
        <v>122.72727272727273</v>
      </c>
      <c r="I30" s="46">
        <v>3</v>
      </c>
      <c r="J30" s="46">
        <v>30</v>
      </c>
      <c r="K30" s="46">
        <v>11.5</v>
      </c>
      <c r="L30" s="49">
        <f>+12*100/K30</f>
        <v>104.34782608695652</v>
      </c>
      <c r="AG30" s="47">
        <f>+H30+L30+P30+T30+X30+AB30+AF30+D30*1000</f>
        <v>2227.075098814229</v>
      </c>
      <c r="AH30" s="49">
        <f>+F30+J30+N30+R30+V30+Z30+AD30</f>
        <v>30</v>
      </c>
    </row>
    <row r="31" spans="1:34" ht="12.75">
      <c r="A31" s="46">
        <v>28</v>
      </c>
      <c r="B31" s="46" t="s">
        <v>142</v>
      </c>
      <c r="C31" s="46" t="s">
        <v>143</v>
      </c>
      <c r="D31" s="46">
        <v>1</v>
      </c>
      <c r="H31" s="49"/>
      <c r="I31" s="46">
        <v>8</v>
      </c>
      <c r="J31" s="50">
        <v>2390</v>
      </c>
      <c r="K31" s="50">
        <v>1</v>
      </c>
      <c r="L31" s="49">
        <f>+12*100/K31</f>
        <v>1200</v>
      </c>
      <c r="AG31" s="47">
        <f>+H31+L31+P31+T31+X31+AB31+AF31+D31*1000</f>
        <v>2200</v>
      </c>
      <c r="AH31" s="49">
        <f>+F31+J31+N31+R31+V31+Z31+AD31</f>
        <v>2390</v>
      </c>
    </row>
    <row r="32" spans="1:34" ht="12.75">
      <c r="A32" s="46">
        <v>29</v>
      </c>
      <c r="B32" s="46" t="s">
        <v>140</v>
      </c>
      <c r="C32" s="46" t="s">
        <v>218</v>
      </c>
      <c r="D32" s="46">
        <v>1</v>
      </c>
      <c r="H32" s="49"/>
      <c r="I32" s="46">
        <v>8</v>
      </c>
      <c r="J32" s="50">
        <v>2390</v>
      </c>
      <c r="K32" s="50">
        <v>1</v>
      </c>
      <c r="L32" s="49">
        <f>+12*100/K32</f>
        <v>1200</v>
      </c>
      <c r="AG32" s="47">
        <f>+H32+L32+P32+T32+X32+AB32+AF32+D32*1000</f>
        <v>2200</v>
      </c>
      <c r="AH32" s="49">
        <f>+F32+J32+N32+R32+V32+Z32+AD32</f>
        <v>2390</v>
      </c>
    </row>
    <row r="33" spans="1:34" ht="12.75">
      <c r="A33" s="46">
        <v>30</v>
      </c>
      <c r="B33" s="46" t="s">
        <v>329</v>
      </c>
      <c r="C33" s="46" t="s">
        <v>35</v>
      </c>
      <c r="D33" s="46">
        <v>1</v>
      </c>
      <c r="E33" s="46">
        <v>16</v>
      </c>
      <c r="F33" s="46">
        <v>4400</v>
      </c>
      <c r="G33" s="46">
        <v>3</v>
      </c>
      <c r="H33" s="49">
        <f>+27*100/G33</f>
        <v>900</v>
      </c>
      <c r="J33" s="53"/>
      <c r="AG33" s="47">
        <f>+H33+L33+P33+T33+X33+AB33+AF33+D33*1000</f>
        <v>1900</v>
      </c>
      <c r="AH33" s="49">
        <f>+F33+J33+N33+R33+V33+Z33+AD33</f>
        <v>4400</v>
      </c>
    </row>
    <row r="34" spans="1:34" ht="12.75">
      <c r="A34" s="46">
        <v>31</v>
      </c>
      <c r="B34" s="46" t="s">
        <v>330</v>
      </c>
      <c r="C34" s="46" t="s">
        <v>331</v>
      </c>
      <c r="D34" s="46">
        <v>1</v>
      </c>
      <c r="E34" s="46">
        <v>16</v>
      </c>
      <c r="F34" s="46">
        <v>4400</v>
      </c>
      <c r="G34" s="46">
        <v>3</v>
      </c>
      <c r="H34" s="49">
        <f>+27*100/G34</f>
        <v>900</v>
      </c>
      <c r="J34" s="52"/>
      <c r="AG34" s="47">
        <f>+H34+L34+P34+T34+X34+AB34+AF34+D34*1000</f>
        <v>1900</v>
      </c>
      <c r="AH34" s="49">
        <f>+F34+J34+N34+R34+V34+Z34+AD34</f>
        <v>4400</v>
      </c>
    </row>
    <row r="35" spans="1:34" ht="12.75">
      <c r="A35" s="46">
        <v>32</v>
      </c>
      <c r="B35" s="46" t="s">
        <v>332</v>
      </c>
      <c r="C35" s="46" t="s">
        <v>41</v>
      </c>
      <c r="D35" s="46">
        <v>1</v>
      </c>
      <c r="E35" s="46">
        <v>1</v>
      </c>
      <c r="F35" s="46">
        <v>6210</v>
      </c>
      <c r="G35" s="46">
        <v>4</v>
      </c>
      <c r="H35" s="49">
        <f>+27*100/G35</f>
        <v>675</v>
      </c>
      <c r="AG35" s="47">
        <f>+H35+L35+P35+T35+X35+AB35+AF35+D35*1000</f>
        <v>1675</v>
      </c>
      <c r="AH35" s="49">
        <f>+F35+J35+N35+R35+V35+Z35+AD35</f>
        <v>6210</v>
      </c>
    </row>
    <row r="36" spans="1:34" ht="12.75">
      <c r="A36" s="46">
        <v>33</v>
      </c>
      <c r="B36" s="46" t="s">
        <v>333</v>
      </c>
      <c r="C36" s="46" t="s">
        <v>298</v>
      </c>
      <c r="D36" s="46">
        <v>1</v>
      </c>
      <c r="E36" s="46">
        <v>1</v>
      </c>
      <c r="F36" s="46">
        <v>6210</v>
      </c>
      <c r="G36" s="46">
        <v>4</v>
      </c>
      <c r="H36" s="49">
        <f>+27*100/G36</f>
        <v>675</v>
      </c>
      <c r="AG36" s="47">
        <f>+H36+L36+P36+T36+X36+AB36+AF36+D36*1000</f>
        <v>1675</v>
      </c>
      <c r="AH36" s="49">
        <f>+F36+J36+N36+R36+V36+Z36+AD36</f>
        <v>6210</v>
      </c>
    </row>
    <row r="37" spans="1:34" ht="12.75">
      <c r="A37" s="46">
        <v>34</v>
      </c>
      <c r="B37" s="46" t="s">
        <v>184</v>
      </c>
      <c r="C37" s="46" t="s">
        <v>41</v>
      </c>
      <c r="D37" s="46">
        <v>1</v>
      </c>
      <c r="E37" s="46">
        <v>13</v>
      </c>
      <c r="F37" s="46">
        <v>600</v>
      </c>
      <c r="G37" s="46">
        <v>6</v>
      </c>
      <c r="H37" s="49">
        <f>+27*100/G37</f>
        <v>450</v>
      </c>
      <c r="AG37" s="47">
        <f>+H37+L37+P37+T37+X37+AB37+AF37+D37*1000</f>
        <v>1450</v>
      </c>
      <c r="AH37" s="49">
        <f>+F37+J37+N37+R37+V37+Z37+AD37</f>
        <v>600</v>
      </c>
    </row>
    <row r="38" spans="1:34" ht="12.75">
      <c r="A38" s="46">
        <v>35</v>
      </c>
      <c r="B38" s="46" t="s">
        <v>32</v>
      </c>
      <c r="C38" s="46" t="s">
        <v>92</v>
      </c>
      <c r="D38" s="46">
        <v>1</v>
      </c>
      <c r="E38" s="46">
        <v>13</v>
      </c>
      <c r="F38" s="46">
        <v>600</v>
      </c>
      <c r="G38" s="46">
        <v>6</v>
      </c>
      <c r="H38" s="49">
        <f>+27*100/G38</f>
        <v>450</v>
      </c>
      <c r="AG38" s="47">
        <f>+H38+L38+P38+T38+X38+AB38+AF38+D38*1000</f>
        <v>1450</v>
      </c>
      <c r="AH38" s="49">
        <f>+F38+J38+N38+R38+V38+Z38+AD38</f>
        <v>600</v>
      </c>
    </row>
    <row r="39" spans="1:34" ht="12.75">
      <c r="A39" s="46">
        <v>36</v>
      </c>
      <c r="B39" s="46" t="s">
        <v>334</v>
      </c>
      <c r="C39" s="46" t="s">
        <v>335</v>
      </c>
      <c r="D39" s="46">
        <v>1</v>
      </c>
      <c r="H39" s="49"/>
      <c r="I39" s="46">
        <v>7</v>
      </c>
      <c r="J39" s="46">
        <v>1100</v>
      </c>
      <c r="K39" s="46">
        <v>4</v>
      </c>
      <c r="L39" s="49">
        <f>+12*100/K39</f>
        <v>300</v>
      </c>
      <c r="AG39" s="47">
        <f>+H39+L39+P39+T39+X39+AB39+AF39+D39*1000</f>
        <v>1300</v>
      </c>
      <c r="AH39" s="49">
        <f>+F39+J39+N39+R39+V39+Z39+AD39</f>
        <v>1100</v>
      </c>
    </row>
    <row r="40" spans="1:34" ht="12.75">
      <c r="A40" s="46">
        <v>37</v>
      </c>
      <c r="B40" s="46" t="s">
        <v>336</v>
      </c>
      <c r="C40" s="46" t="s">
        <v>337</v>
      </c>
      <c r="D40" s="46">
        <v>1</v>
      </c>
      <c r="E40" s="46">
        <v>8</v>
      </c>
      <c r="F40" s="46">
        <v>3780</v>
      </c>
      <c r="G40" s="46">
        <v>10</v>
      </c>
      <c r="H40" s="49">
        <f>+27*100/G40</f>
        <v>270</v>
      </c>
      <c r="AG40" s="47">
        <f>+H40+L40+P40+T40+X40+AB40+AF40+D40*1000</f>
        <v>1270</v>
      </c>
      <c r="AH40" s="49">
        <f>+F40+J40+N40+R40+V40+Z40+AD40</f>
        <v>3780</v>
      </c>
    </row>
    <row r="41" spans="1:34" ht="12.75">
      <c r="A41" s="46">
        <v>38</v>
      </c>
      <c r="B41" s="46" t="s">
        <v>338</v>
      </c>
      <c r="C41" s="46" t="s">
        <v>339</v>
      </c>
      <c r="D41" s="46">
        <v>1</v>
      </c>
      <c r="E41" s="46">
        <v>25</v>
      </c>
      <c r="F41" s="46">
        <v>1870</v>
      </c>
      <c r="G41" s="46">
        <v>11</v>
      </c>
      <c r="H41" s="49">
        <f>+27*100/G41</f>
        <v>245.45454545454547</v>
      </c>
      <c r="AG41" s="47">
        <f>+H41+L41+P41+T41+X41+AB41+AF41+D41*1000</f>
        <v>1245.4545454545455</v>
      </c>
      <c r="AH41" s="49">
        <f>+F41+J41+N41+R41+V41+Z41+AD41</f>
        <v>1870</v>
      </c>
    </row>
    <row r="42" spans="1:34" ht="12.75">
      <c r="A42" s="46">
        <v>39</v>
      </c>
      <c r="B42" s="46" t="s">
        <v>150</v>
      </c>
      <c r="C42" s="46" t="s">
        <v>31</v>
      </c>
      <c r="D42" s="46">
        <v>1</v>
      </c>
      <c r="E42" s="46">
        <v>25</v>
      </c>
      <c r="F42" s="46">
        <v>1870</v>
      </c>
      <c r="G42" s="46">
        <v>11</v>
      </c>
      <c r="H42" s="49">
        <f>+27*100/G42</f>
        <v>245.45454545454547</v>
      </c>
      <c r="AG42" s="47">
        <f>+H42+L42+P42+T42+X42+AB42+AF42+D42*1000</f>
        <v>1245.4545454545455</v>
      </c>
      <c r="AH42" s="49">
        <f>+F42+J42+N42+R42+V42+Z42+AD42</f>
        <v>1870</v>
      </c>
    </row>
    <row r="43" spans="1:34" ht="12.75">
      <c r="A43" s="46">
        <v>40</v>
      </c>
      <c r="B43" s="46" t="s">
        <v>68</v>
      </c>
      <c r="C43" s="46" t="s">
        <v>69</v>
      </c>
      <c r="D43" s="46">
        <v>1</v>
      </c>
      <c r="E43" s="46">
        <v>12</v>
      </c>
      <c r="F43" s="46">
        <v>260</v>
      </c>
      <c r="G43" s="46">
        <v>12</v>
      </c>
      <c r="H43" s="49">
        <f>+27*100/G43</f>
        <v>225</v>
      </c>
      <c r="J43" s="52"/>
      <c r="AG43" s="47">
        <f>+H43+L43+P43+T43+X43+AB43+AF43+D43*1000</f>
        <v>1225</v>
      </c>
      <c r="AH43" s="49">
        <f>+F43+J43+N43+R43+V43+Z43+AD43</f>
        <v>260</v>
      </c>
    </row>
    <row r="44" spans="1:34" ht="12.75">
      <c r="A44" s="46">
        <v>41</v>
      </c>
      <c r="B44" s="46" t="s">
        <v>73</v>
      </c>
      <c r="C44" s="46" t="s">
        <v>74</v>
      </c>
      <c r="D44" s="46">
        <v>1</v>
      </c>
      <c r="H44" s="49"/>
      <c r="L44" s="49"/>
      <c r="AC44" s="46">
        <v>7</v>
      </c>
      <c r="AD44" s="46">
        <v>2140</v>
      </c>
      <c r="AE44" s="46">
        <v>2</v>
      </c>
      <c r="AF44" s="49">
        <f>+4*100/AE44</f>
        <v>200</v>
      </c>
      <c r="AG44" s="47">
        <f>+H44+L44+P44+T44+X44+AB44+AF44+D44*1000</f>
        <v>1200</v>
      </c>
      <c r="AH44" s="49">
        <f>+F44+J44+N44+R44+V44+Z44+AD44</f>
        <v>2140</v>
      </c>
    </row>
    <row r="45" spans="1:34" ht="12.75">
      <c r="A45" s="46">
        <v>42</v>
      </c>
      <c r="B45" s="46" t="s">
        <v>181</v>
      </c>
      <c r="C45" s="46" t="s">
        <v>182</v>
      </c>
      <c r="D45" s="46">
        <v>1</v>
      </c>
      <c r="E45" s="46">
        <v>3</v>
      </c>
      <c r="F45" s="46">
        <v>2060</v>
      </c>
      <c r="G45" s="46">
        <v>14</v>
      </c>
      <c r="H45" s="49">
        <f>+27*100/G45</f>
        <v>192.85714285714286</v>
      </c>
      <c r="AG45" s="47">
        <f>+H45+L45+P45+T45+X45+AB45+AF45+D45*1000</f>
        <v>1192.857142857143</v>
      </c>
      <c r="AH45" s="49">
        <f>+F45+J45+N45+R45+V45+Z45+AD45</f>
        <v>2060</v>
      </c>
    </row>
    <row r="46" spans="1:34" ht="12.75">
      <c r="A46" s="46">
        <v>43</v>
      </c>
      <c r="B46" s="46" t="s">
        <v>138</v>
      </c>
      <c r="C46" s="46" t="s">
        <v>340</v>
      </c>
      <c r="D46" s="46">
        <v>1</v>
      </c>
      <c r="E46" s="46">
        <v>3</v>
      </c>
      <c r="F46" s="46">
        <v>2060</v>
      </c>
      <c r="G46" s="46">
        <v>14</v>
      </c>
      <c r="H46" s="49">
        <f>+27*100/G46</f>
        <v>192.85714285714286</v>
      </c>
      <c r="AG46" s="47">
        <f>+H46+L46+P46+T46+X46+AB46+AF46+D46*1000</f>
        <v>1192.857142857143</v>
      </c>
      <c r="AH46" s="49">
        <f>+F46+J46+N46+R46+V46+Z46+AD46</f>
        <v>2060</v>
      </c>
    </row>
    <row r="47" spans="1:34" ht="12.75">
      <c r="A47" s="46">
        <v>44</v>
      </c>
      <c r="B47" s="46" t="s">
        <v>70</v>
      </c>
      <c r="C47" s="46" t="s">
        <v>80</v>
      </c>
      <c r="D47" s="46">
        <v>1</v>
      </c>
      <c r="E47" s="46">
        <v>4</v>
      </c>
      <c r="F47" s="46">
        <v>2000</v>
      </c>
      <c r="G47" s="46">
        <v>15</v>
      </c>
      <c r="H47" s="49">
        <f>+27*100/G47</f>
        <v>180</v>
      </c>
      <c r="J47" s="52"/>
      <c r="AG47" s="47">
        <f>+H47+L47+P47+T47+X47+AB47+AF47+D47*1000</f>
        <v>1180</v>
      </c>
      <c r="AH47" s="49">
        <f>+F47+J47+N47+R47+V47+Z47+AD47</f>
        <v>2000</v>
      </c>
    </row>
    <row r="48" spans="1:34" ht="12.75">
      <c r="A48" s="46">
        <v>45</v>
      </c>
      <c r="B48" s="46" t="s">
        <v>36</v>
      </c>
      <c r="C48" s="46" t="s">
        <v>37</v>
      </c>
      <c r="D48" s="46">
        <v>1</v>
      </c>
      <c r="E48" s="46">
        <v>4</v>
      </c>
      <c r="F48" s="46">
        <v>2000</v>
      </c>
      <c r="G48" s="46">
        <v>15</v>
      </c>
      <c r="H48" s="49">
        <f>+27*100/G48</f>
        <v>180</v>
      </c>
      <c r="J48" s="52"/>
      <c r="AG48" s="47">
        <f>+H48+L48+P48+T48+X48+AB48+AF48+D48*1000</f>
        <v>1180</v>
      </c>
      <c r="AH48" s="49">
        <f>+F48+J48+N48+R48+V48+Z48+AD48</f>
        <v>2000</v>
      </c>
    </row>
    <row r="49" spans="1:34" ht="12.75">
      <c r="A49" s="46">
        <v>46</v>
      </c>
      <c r="B49" s="46" t="s">
        <v>86</v>
      </c>
      <c r="C49" s="46" t="s">
        <v>67</v>
      </c>
      <c r="D49" s="46">
        <v>1</v>
      </c>
      <c r="E49" s="46">
        <v>5</v>
      </c>
      <c r="F49" s="46">
        <v>1650</v>
      </c>
      <c r="G49" s="46">
        <v>16</v>
      </c>
      <c r="H49" s="49">
        <f>+27*100/G49</f>
        <v>168.75</v>
      </c>
      <c r="J49" s="52"/>
      <c r="AG49" s="47">
        <f>+H49+L49+P49+T49+X49+AB49+AF49+D49*1000</f>
        <v>1168.75</v>
      </c>
      <c r="AH49" s="49">
        <f>+F49+J49+N49+R49+V49+Z49+AD49</f>
        <v>1650</v>
      </c>
    </row>
    <row r="50" spans="1:34" ht="12.75">
      <c r="A50" s="46">
        <v>47</v>
      </c>
      <c r="B50" s="46" t="s">
        <v>66</v>
      </c>
      <c r="C50" s="46" t="s">
        <v>67</v>
      </c>
      <c r="D50" s="46">
        <v>1</v>
      </c>
      <c r="E50" s="46">
        <v>5</v>
      </c>
      <c r="F50" s="46">
        <v>1650</v>
      </c>
      <c r="G50" s="46">
        <v>16</v>
      </c>
      <c r="H50" s="49">
        <f>+27*100/G50</f>
        <v>168.75</v>
      </c>
      <c r="J50" s="52"/>
      <c r="AG50" s="47">
        <f>+H50+L50+P50+T50+X50+AB50+AF50+D50*1000</f>
        <v>1168.75</v>
      </c>
      <c r="AH50" s="49">
        <f>+F50+J50+N50+R50+V50+Z50+AD50</f>
        <v>1650</v>
      </c>
    </row>
    <row r="51" spans="1:34" ht="12.75">
      <c r="A51" s="46">
        <v>48</v>
      </c>
      <c r="B51" s="46" t="s">
        <v>83</v>
      </c>
      <c r="C51" s="46" t="s">
        <v>84</v>
      </c>
      <c r="D51" s="46">
        <v>1</v>
      </c>
      <c r="E51" s="46">
        <v>21</v>
      </c>
      <c r="F51" s="46">
        <v>0</v>
      </c>
      <c r="G51" s="46">
        <v>22</v>
      </c>
      <c r="H51" s="49">
        <f>+27*100/G51</f>
        <v>122.72727272727273</v>
      </c>
      <c r="AG51" s="47">
        <f>+H51+L51+P51+T51+X51+AB51+AF51+D51*1000</f>
        <v>1122.7272727272727</v>
      </c>
      <c r="AH51" s="49">
        <f>+F51+J51+N51+R51+V51+Z51+AD51</f>
        <v>0</v>
      </c>
    </row>
    <row r="52" spans="1:34" ht="12.75">
      <c r="A52" s="46">
        <v>49</v>
      </c>
      <c r="B52" s="46" t="s">
        <v>54</v>
      </c>
      <c r="C52" s="46" t="s">
        <v>55</v>
      </c>
      <c r="D52" s="46">
        <v>1</v>
      </c>
      <c r="E52" s="46">
        <v>23</v>
      </c>
      <c r="F52" s="46">
        <v>0</v>
      </c>
      <c r="G52" s="46">
        <v>22</v>
      </c>
      <c r="H52" s="49">
        <f>+27*100/G52</f>
        <v>122.72727272727273</v>
      </c>
      <c r="J52" s="52"/>
      <c r="AG52" s="47">
        <f>+H52+L52+P52+T52+X52+AB52+AF52+D52*1000</f>
        <v>1122.7272727272727</v>
      </c>
      <c r="AH52" s="49">
        <f>+F52+J52+N52+R52+V52+Z52+AD52</f>
        <v>0</v>
      </c>
    </row>
    <row r="53" spans="1:34" ht="12.75">
      <c r="A53" s="46">
        <v>50</v>
      </c>
      <c r="B53" s="46" t="s">
        <v>175</v>
      </c>
      <c r="C53" s="46" t="s">
        <v>39</v>
      </c>
      <c r="D53" s="46">
        <v>1</v>
      </c>
      <c r="E53" s="46">
        <v>23</v>
      </c>
      <c r="F53" s="46">
        <v>0</v>
      </c>
      <c r="G53" s="46">
        <v>22</v>
      </c>
      <c r="H53" s="49">
        <f>+27*100/G53</f>
        <v>122.72727272727273</v>
      </c>
      <c r="J53" s="52"/>
      <c r="AG53" s="47">
        <f>+H53+L53+P53+T53+X53+AB53+AF53+D53*1000</f>
        <v>1122.7272727272727</v>
      </c>
      <c r="AH53" s="49">
        <f>+F53+J53+N53+R53+V53+Z53+AD53</f>
        <v>0</v>
      </c>
    </row>
    <row r="54" spans="1:34" ht="12.75">
      <c r="A54" s="46">
        <v>51</v>
      </c>
      <c r="B54" s="46" t="s">
        <v>341</v>
      </c>
      <c r="C54" s="46" t="s">
        <v>342</v>
      </c>
      <c r="D54" s="46">
        <v>1</v>
      </c>
      <c r="E54" s="46">
        <v>18</v>
      </c>
      <c r="F54" s="46">
        <v>0</v>
      </c>
      <c r="G54" s="46">
        <v>22</v>
      </c>
      <c r="H54" s="49">
        <f>+27*100/G54</f>
        <v>122.72727272727273</v>
      </c>
      <c r="J54" s="52"/>
      <c r="AG54" s="47">
        <f>+H54+L54+P54+T54+X54+AB54+AF54+D54*1000</f>
        <v>1122.7272727272727</v>
      </c>
      <c r="AH54" s="49">
        <f>+F54+J54+N54+R54+V54+Z54+AD54</f>
        <v>0</v>
      </c>
    </row>
    <row r="55" spans="1:34" ht="12.75">
      <c r="A55" s="46">
        <v>52</v>
      </c>
      <c r="B55" s="46" t="s">
        <v>330</v>
      </c>
      <c r="C55" s="46" t="s">
        <v>35</v>
      </c>
      <c r="D55" s="46">
        <v>1</v>
      </c>
      <c r="E55" s="46">
        <v>18</v>
      </c>
      <c r="F55" s="46">
        <v>0</v>
      </c>
      <c r="G55" s="46">
        <v>22</v>
      </c>
      <c r="H55" s="49">
        <f>+27*100/G55</f>
        <v>122.72727272727273</v>
      </c>
      <c r="J55" s="52"/>
      <c r="AG55" s="47">
        <f>+H55+L55+P55+T55+X55+AB55+AF55+D55*1000</f>
        <v>1122.7272727272727</v>
      </c>
      <c r="AH55" s="49">
        <f>+F55+J55+N55+R55+V55+Z55+AD55</f>
        <v>0</v>
      </c>
    </row>
    <row r="56" spans="1:34" ht="12.75">
      <c r="A56" s="46">
        <v>53</v>
      </c>
      <c r="B56" s="46" t="s">
        <v>150</v>
      </c>
      <c r="C56" s="46" t="s">
        <v>212</v>
      </c>
      <c r="D56" s="46">
        <v>1</v>
      </c>
      <c r="E56" s="46">
        <v>17</v>
      </c>
      <c r="F56" s="46">
        <v>0</v>
      </c>
      <c r="G56" s="46">
        <v>22</v>
      </c>
      <c r="H56" s="49">
        <f>+27*100/G56</f>
        <v>122.72727272727273</v>
      </c>
      <c r="AG56" s="47">
        <f>+H56+L56+P56+T56+X56+AB56+AF56+D56*1000</f>
        <v>1122.7272727272727</v>
      </c>
      <c r="AH56" s="49">
        <f>+F56+J56+N56+R56+V56+Z56+AD56</f>
        <v>0</v>
      </c>
    </row>
    <row r="57" spans="1:34" ht="12.75">
      <c r="A57" s="46">
        <v>54</v>
      </c>
      <c r="B57" s="46" t="s">
        <v>138</v>
      </c>
      <c r="C57" s="46" t="s">
        <v>299</v>
      </c>
      <c r="D57" s="46">
        <v>1</v>
      </c>
      <c r="E57" s="46">
        <v>17</v>
      </c>
      <c r="F57" s="46">
        <v>0</v>
      </c>
      <c r="G57" s="46">
        <v>22</v>
      </c>
      <c r="H57" s="49">
        <f>+27*100/G57</f>
        <v>122.72727272727273</v>
      </c>
      <c r="AG57" s="47">
        <f>+H57+L57+P57+T57+X57+AB57+AF57+D57*1000</f>
        <v>1122.7272727272727</v>
      </c>
      <c r="AH57" s="49">
        <f>+F57+J57+N57+R57+V57+Z57+AD57</f>
        <v>0</v>
      </c>
    </row>
    <row r="58" spans="1:34" ht="12.75">
      <c r="A58" s="46">
        <v>55</v>
      </c>
      <c r="B58" s="46" t="s">
        <v>138</v>
      </c>
      <c r="C58" s="46" t="s">
        <v>155</v>
      </c>
      <c r="D58" s="46">
        <v>1</v>
      </c>
      <c r="E58" s="46">
        <v>10</v>
      </c>
      <c r="F58" s="46">
        <v>0</v>
      </c>
      <c r="G58" s="46">
        <v>22</v>
      </c>
      <c r="H58" s="49">
        <f>+27*100/G58</f>
        <v>122.72727272727273</v>
      </c>
      <c r="AG58" s="47">
        <f>+H58+L58+P58+T58+X58+AB58+AF58+D58*1000</f>
        <v>1122.7272727272727</v>
      </c>
      <c r="AH58" s="49">
        <f>+F58+J58+N58+R58+V58+Z58+AD58</f>
        <v>0</v>
      </c>
    </row>
    <row r="59" spans="1:34" ht="12.75">
      <c r="A59" s="46">
        <v>56</v>
      </c>
      <c r="B59" s="46" t="s">
        <v>154</v>
      </c>
      <c r="C59" s="46" t="s">
        <v>57</v>
      </c>
      <c r="D59" s="46">
        <v>1</v>
      </c>
      <c r="E59" s="46">
        <v>10</v>
      </c>
      <c r="F59" s="46">
        <v>0</v>
      </c>
      <c r="G59" s="46">
        <v>22</v>
      </c>
      <c r="H59" s="49">
        <f>+27*100/G59</f>
        <v>122.72727272727273</v>
      </c>
      <c r="AG59" s="47">
        <f>+H59+L59+P59+T59+X59+AB59+AF59+D59*1000</f>
        <v>1122.7272727272727</v>
      </c>
      <c r="AH59" s="49">
        <f>+F59+J59+N59+R59+V59+Z59+AD59</f>
        <v>0</v>
      </c>
    </row>
    <row r="60" spans="1:34" ht="12.75">
      <c r="A60" s="46">
        <v>57</v>
      </c>
      <c r="B60" s="46" t="s">
        <v>211</v>
      </c>
      <c r="C60" s="46" t="s">
        <v>212</v>
      </c>
      <c r="D60" s="46">
        <v>1</v>
      </c>
      <c r="E60" s="46">
        <v>15</v>
      </c>
      <c r="F60" s="46">
        <v>0</v>
      </c>
      <c r="G60" s="46">
        <v>22</v>
      </c>
      <c r="H60" s="49">
        <f>+27*100/G60</f>
        <v>122.72727272727273</v>
      </c>
      <c r="AG60" s="47">
        <f>+H60+L60+P60+T60+X60+AB60+AF60+D60*1000</f>
        <v>1122.7272727272727</v>
      </c>
      <c r="AH60" s="49">
        <f>+F60+J60+N60+R60+V60+Z60+AD60</f>
        <v>0</v>
      </c>
    </row>
    <row r="61" spans="1:34" ht="12.75">
      <c r="A61" s="46">
        <v>58</v>
      </c>
      <c r="B61" s="46" t="s">
        <v>343</v>
      </c>
      <c r="C61" s="46" t="s">
        <v>78</v>
      </c>
      <c r="D61" s="46">
        <v>1</v>
      </c>
      <c r="E61" s="46">
        <v>15</v>
      </c>
      <c r="F61" s="46">
        <v>0</v>
      </c>
      <c r="G61" s="46">
        <v>22</v>
      </c>
      <c r="H61" s="49">
        <f>+27*100/G61</f>
        <v>122.72727272727273</v>
      </c>
      <c r="AG61" s="47">
        <f>+H61+L61+P61+T61+X61+AB61+AF61+D61*1000</f>
        <v>1122.7272727272727</v>
      </c>
      <c r="AH61" s="49">
        <f>+F61+J61+N61+R61+V61+Z61+AD61</f>
        <v>0</v>
      </c>
    </row>
    <row r="62" spans="1:34" ht="12.75">
      <c r="A62" s="46">
        <v>59</v>
      </c>
      <c r="B62" s="46" t="s">
        <v>210</v>
      </c>
      <c r="C62" s="46" t="s">
        <v>57</v>
      </c>
      <c r="D62" s="46">
        <v>1</v>
      </c>
      <c r="E62" s="46">
        <v>22</v>
      </c>
      <c r="F62" s="46">
        <v>0</v>
      </c>
      <c r="G62" s="46">
        <v>22</v>
      </c>
      <c r="H62" s="49">
        <f>+27*100/G62</f>
        <v>122.72727272727273</v>
      </c>
      <c r="AG62" s="47">
        <f>+H62+L62+P62+T62+X62+AB62+AF62+D62*1000</f>
        <v>1122.7272727272727</v>
      </c>
      <c r="AH62" s="49">
        <f>+F62+J62+N62+R62+V62+Z62+AD62</f>
        <v>0</v>
      </c>
    </row>
    <row r="63" spans="1:34" ht="12.75">
      <c r="A63" s="46">
        <v>60</v>
      </c>
      <c r="B63" s="46" t="s">
        <v>210</v>
      </c>
      <c r="C63" s="46" t="s">
        <v>344</v>
      </c>
      <c r="D63" s="46">
        <v>1</v>
      </c>
      <c r="E63" s="46">
        <v>22</v>
      </c>
      <c r="F63" s="46">
        <v>0</v>
      </c>
      <c r="G63" s="46">
        <v>22</v>
      </c>
      <c r="H63" s="49">
        <f>+27*100/G63</f>
        <v>122.72727272727273</v>
      </c>
      <c r="AG63" s="47">
        <f>+H63+L63+P63+T63+X63+AB63+AF63+D63*1000</f>
        <v>1122.7272727272727</v>
      </c>
      <c r="AH63" s="49">
        <f>+F63+J63+N63+R63+V63+Z63+AD63</f>
        <v>0</v>
      </c>
    </row>
    <row r="64" spans="1:34" ht="12.75">
      <c r="A64" s="46">
        <v>61</v>
      </c>
      <c r="B64" s="46" t="s">
        <v>345</v>
      </c>
      <c r="D64" s="46">
        <v>1</v>
      </c>
      <c r="E64" s="46">
        <v>2</v>
      </c>
      <c r="F64" s="46">
        <v>0</v>
      </c>
      <c r="G64" s="46">
        <v>22</v>
      </c>
      <c r="H64" s="49">
        <f>+27*100/G64</f>
        <v>122.72727272727273</v>
      </c>
      <c r="AG64" s="47">
        <f>+H64+L64+P64+T64+X64+AB64+AF64+D64*1000</f>
        <v>1122.7272727272727</v>
      </c>
      <c r="AH64" s="49">
        <f>+F64+J64+N64+R64+V64+Z64+AD64</f>
        <v>0</v>
      </c>
    </row>
    <row r="65" spans="1:34" ht="12.75">
      <c r="A65" s="46">
        <v>62</v>
      </c>
      <c r="B65" s="46" t="s">
        <v>345</v>
      </c>
      <c r="D65" s="46">
        <v>1</v>
      </c>
      <c r="E65" s="46">
        <v>2</v>
      </c>
      <c r="F65" s="46">
        <v>0</v>
      </c>
      <c r="G65" s="46">
        <v>22</v>
      </c>
      <c r="H65" s="49">
        <f>+27*100/G65</f>
        <v>122.72727272727273</v>
      </c>
      <c r="AG65" s="47">
        <f>+H65+L65+P65+T65+X65+AB65+AF65+D65*1000</f>
        <v>1122.7272727272727</v>
      </c>
      <c r="AH65" s="49">
        <f>+F65+J65+N65+R65+V65+Z65+AD65</f>
        <v>0</v>
      </c>
    </row>
    <row r="66" spans="1:34" ht="12.75">
      <c r="A66" s="46">
        <v>63</v>
      </c>
      <c r="B66" s="46" t="s">
        <v>346</v>
      </c>
      <c r="C66" s="46" t="s">
        <v>347</v>
      </c>
      <c r="D66" s="46">
        <v>1</v>
      </c>
      <c r="E66" s="46">
        <v>14</v>
      </c>
      <c r="F66" s="46">
        <v>0</v>
      </c>
      <c r="G66" s="46">
        <v>22</v>
      </c>
      <c r="H66" s="49">
        <f>+27*100/G66</f>
        <v>122.72727272727273</v>
      </c>
      <c r="AG66" s="47">
        <f>+H66+L66+P66+T66+X66+AB66+AF66+D66*1000</f>
        <v>1122.7272727272727</v>
      </c>
      <c r="AH66" s="49">
        <f>+F66+J66+N66+R66+V66+Z66+AD66</f>
        <v>0</v>
      </c>
    </row>
    <row r="67" spans="1:34" ht="12.75">
      <c r="A67" s="46">
        <v>64</v>
      </c>
      <c r="B67" s="46" t="s">
        <v>348</v>
      </c>
      <c r="C67" s="46" t="s">
        <v>84</v>
      </c>
      <c r="D67" s="46">
        <v>1</v>
      </c>
      <c r="E67" s="46">
        <v>14</v>
      </c>
      <c r="F67" s="46">
        <v>0</v>
      </c>
      <c r="G67" s="46">
        <v>22</v>
      </c>
      <c r="H67" s="49">
        <f>+27*100/G67</f>
        <v>122.72727272727273</v>
      </c>
      <c r="AG67" s="47">
        <f>+H67+L67+P67+T67+X67+AB67+AF67+D67*1000</f>
        <v>1122.7272727272727</v>
      </c>
      <c r="AH67" s="49">
        <f>+F67+J67+N67+R67+V67+Z67+AD67</f>
        <v>0</v>
      </c>
    </row>
    <row r="68" spans="1:34" ht="12.75">
      <c r="A68" s="46">
        <v>65</v>
      </c>
      <c r="B68" s="46" t="s">
        <v>58</v>
      </c>
      <c r="C68" s="46" t="s">
        <v>35</v>
      </c>
      <c r="D68" s="46">
        <v>1</v>
      </c>
      <c r="H68" s="49"/>
      <c r="I68" s="46">
        <v>11</v>
      </c>
      <c r="J68" s="46">
        <v>30</v>
      </c>
      <c r="K68" s="46">
        <v>11.5</v>
      </c>
      <c r="L68" s="49">
        <f>+12*100/K68</f>
        <v>104.34782608695652</v>
      </c>
      <c r="AG68" s="47">
        <f>+H68+L68+P68+T68+X68+AB68+AF68+D68*1000</f>
        <v>1104.3478260869565</v>
      </c>
      <c r="AH68" s="49">
        <f>+F68+J68+N68+R68+V68+Z68+AD68</f>
        <v>30</v>
      </c>
    </row>
    <row r="69" spans="8:34" ht="12.75">
      <c r="H69" s="49"/>
      <c r="L69" s="49"/>
      <c r="AG69" s="47">
        <f>+H69+L69+P69+T69+X69+AB69+AF69+D69*1000</f>
        <v>0</v>
      </c>
      <c r="AH69" s="49">
        <f>+F69+J69+N69+R69+V69+Z69+AD69</f>
        <v>0</v>
      </c>
    </row>
    <row r="70" spans="8:34" ht="12.75">
      <c r="H70" s="49"/>
      <c r="L70" s="49"/>
      <c r="AG70" s="47">
        <f>+H70+L70+P70+T70+X70+AB70+AF70+D70*1000</f>
        <v>0</v>
      </c>
      <c r="AH70" s="49">
        <f>+F70+J70+N70+R70+V70+Z70+AD70</f>
        <v>0</v>
      </c>
    </row>
    <row r="71" spans="8:34" ht="12.75">
      <c r="H71" s="49"/>
      <c r="L71" s="49"/>
      <c r="AH71" s="49"/>
    </row>
    <row r="72" spans="8:34" ht="12.75">
      <c r="H72" s="49"/>
      <c r="AH72" s="49"/>
    </row>
    <row r="73" ht="12.75">
      <c r="AH73" s="49"/>
    </row>
    <row r="74" ht="12.75">
      <c r="AH74" s="49"/>
    </row>
    <row r="75" spans="3:34" ht="12.75">
      <c r="C75" s="46" t="s">
        <v>9</v>
      </c>
      <c r="E75" s="49">
        <f>SUM(E4:E73)/2</f>
        <v>378</v>
      </c>
      <c r="F75" s="49">
        <f>SUM(F4:F73)/2</f>
        <v>76960</v>
      </c>
      <c r="G75" s="49">
        <f>SUM(G4:G73)/2</f>
        <v>378</v>
      </c>
      <c r="I75" s="49"/>
      <c r="J75" s="49">
        <f>SUM(J4:J73)/2</f>
        <v>10130</v>
      </c>
      <c r="K75" s="49"/>
      <c r="L75" s="49"/>
      <c r="N75" s="49">
        <f>SUM(N4:N73)/2/100</f>
        <v>98.6</v>
      </c>
      <c r="R75" s="49">
        <f>SUM(R4:R73)/2/100</f>
        <v>55.3</v>
      </c>
      <c r="V75" s="49">
        <f>SUM(V4:V73)/2/100</f>
        <v>69.75</v>
      </c>
      <c r="Z75" s="49">
        <f>SUM(Z4:Z73)/2/100</f>
        <v>18.65</v>
      </c>
      <c r="AD75" s="49">
        <f>SUM(AD4:AD73)/2/100</f>
        <v>115.7</v>
      </c>
      <c r="AH75" s="49"/>
    </row>
    <row r="76" spans="33:34" ht="12.75">
      <c r="AG76" s="47">
        <f>+H72+L72+P72+T72+X72+AB72+AF76+D72*1000</f>
        <v>0</v>
      </c>
      <c r="AH76" s="49">
        <f>+F72+J72+N72+R72+V72+Z72+AD72</f>
        <v>0</v>
      </c>
    </row>
    <row r="85" ht="12.75">
      <c r="B85" s="46" t="s">
        <v>349</v>
      </c>
    </row>
  </sheetData>
  <mergeCells count="7">
    <mergeCell ref="E1:H1"/>
    <mergeCell ref="I1:L1"/>
    <mergeCell ref="M1:P1"/>
    <mergeCell ref="Q1:T1"/>
    <mergeCell ref="U1:X1"/>
    <mergeCell ref="Y1:AB1"/>
    <mergeCell ref="AC1:AF1"/>
  </mergeCells>
  <printOptions/>
  <pageMargins left="0.3090277777777778" right="0.2798611111111111" top="0.42986111111111114" bottom="0.5798611111111112" header="0.16458333333333333" footer="0.3145833333333333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workbookViewId="0" topLeftCell="A1">
      <selection activeCell="L24" sqref="L24"/>
    </sheetView>
  </sheetViews>
  <sheetFormatPr defaultColWidth="12.57421875" defaultRowHeight="12.75"/>
  <cols>
    <col min="1" max="1" width="3.7109375" style="0" customWidth="1"/>
    <col min="2" max="2" width="15.28125" style="0" customWidth="1"/>
    <col min="3" max="6" width="11.57421875" style="0" customWidth="1"/>
    <col min="7" max="7" width="5.140625" style="1" customWidth="1"/>
    <col min="8" max="16384" width="11.57421875" style="0" customWidth="1"/>
  </cols>
  <sheetData>
    <row r="1" spans="1:7" ht="12.75">
      <c r="A1" t="s">
        <v>246</v>
      </c>
      <c r="B1" t="s">
        <v>196</v>
      </c>
      <c r="C1" t="s">
        <v>350</v>
      </c>
      <c r="D1" t="s">
        <v>351</v>
      </c>
      <c r="E1" t="s">
        <v>352</v>
      </c>
      <c r="F1" t="s">
        <v>231</v>
      </c>
      <c r="G1" s="1" t="s">
        <v>19</v>
      </c>
    </row>
    <row r="2" spans="1:7" ht="12.75">
      <c r="A2">
        <v>13</v>
      </c>
      <c r="B2" t="s">
        <v>353</v>
      </c>
      <c r="C2" t="s">
        <v>354</v>
      </c>
      <c r="D2" t="s">
        <v>355</v>
      </c>
      <c r="E2">
        <v>23</v>
      </c>
      <c r="F2">
        <v>27130</v>
      </c>
      <c r="G2" s="1">
        <v>1</v>
      </c>
    </row>
    <row r="3" spans="1:7" ht="12.75">
      <c r="A3">
        <v>17</v>
      </c>
      <c r="B3" t="s">
        <v>30</v>
      </c>
      <c r="C3" t="s">
        <v>31</v>
      </c>
      <c r="D3" t="s">
        <v>355</v>
      </c>
      <c r="E3">
        <v>14</v>
      </c>
      <c r="F3">
        <v>7290</v>
      </c>
      <c r="G3" s="1">
        <v>2</v>
      </c>
    </row>
    <row r="4" spans="1:7" ht="12.75">
      <c r="A4">
        <v>20</v>
      </c>
      <c r="B4" t="s">
        <v>356</v>
      </c>
      <c r="C4" t="s">
        <v>34</v>
      </c>
      <c r="D4" t="s">
        <v>357</v>
      </c>
      <c r="E4">
        <v>9</v>
      </c>
      <c r="F4">
        <v>6540</v>
      </c>
      <c r="G4" s="1">
        <v>3</v>
      </c>
    </row>
    <row r="5" spans="1:7" ht="12.75">
      <c r="A5">
        <v>15</v>
      </c>
      <c r="B5" t="s">
        <v>26</v>
      </c>
      <c r="C5" t="s">
        <v>27</v>
      </c>
      <c r="D5" t="s">
        <v>355</v>
      </c>
      <c r="E5">
        <v>12</v>
      </c>
      <c r="F5">
        <v>6000</v>
      </c>
      <c r="G5" s="1">
        <v>4</v>
      </c>
    </row>
    <row r="6" spans="1:7" ht="12.75">
      <c r="A6">
        <v>1</v>
      </c>
      <c r="B6" t="s">
        <v>91</v>
      </c>
      <c r="C6" t="s">
        <v>34</v>
      </c>
      <c r="D6" t="s">
        <v>355</v>
      </c>
      <c r="E6">
        <v>8</v>
      </c>
      <c r="F6">
        <v>5550</v>
      </c>
      <c r="G6" s="1">
        <v>5</v>
      </c>
    </row>
    <row r="7" spans="1:7" ht="12.75">
      <c r="A7">
        <v>11</v>
      </c>
      <c r="B7" t="s">
        <v>59</v>
      </c>
      <c r="C7" t="s">
        <v>35</v>
      </c>
      <c r="D7" t="s">
        <v>355</v>
      </c>
      <c r="E7">
        <v>6</v>
      </c>
      <c r="F7">
        <v>4130</v>
      </c>
      <c r="G7" s="1">
        <v>6</v>
      </c>
    </row>
    <row r="8" spans="1:7" ht="12.75">
      <c r="A8">
        <v>10</v>
      </c>
      <c r="C8" t="s">
        <v>358</v>
      </c>
      <c r="D8" t="s">
        <v>357</v>
      </c>
      <c r="E8">
        <v>2</v>
      </c>
      <c r="F8">
        <v>3400</v>
      </c>
      <c r="G8" s="1">
        <v>7</v>
      </c>
    </row>
    <row r="9" spans="1:7" ht="12.75">
      <c r="A9">
        <v>3</v>
      </c>
      <c r="B9" t="s">
        <v>40</v>
      </c>
      <c r="C9" t="s">
        <v>41</v>
      </c>
      <c r="D9" t="s">
        <v>355</v>
      </c>
      <c r="E9">
        <v>12</v>
      </c>
      <c r="F9">
        <v>3200</v>
      </c>
      <c r="G9" s="1">
        <v>8</v>
      </c>
    </row>
    <row r="10" spans="1:7" ht="12.75">
      <c r="A10">
        <v>9</v>
      </c>
      <c r="B10" t="s">
        <v>68</v>
      </c>
      <c r="C10" t="s">
        <v>69</v>
      </c>
      <c r="D10" t="s">
        <v>355</v>
      </c>
      <c r="E10">
        <v>4</v>
      </c>
      <c r="F10">
        <v>3140</v>
      </c>
      <c r="G10" s="1">
        <v>9</v>
      </c>
    </row>
    <row r="11" spans="1:7" ht="12.75">
      <c r="A11">
        <v>19</v>
      </c>
      <c r="B11" t="s">
        <v>79</v>
      </c>
      <c r="C11" t="s">
        <v>80</v>
      </c>
      <c r="D11" t="s">
        <v>355</v>
      </c>
      <c r="E11">
        <v>4</v>
      </c>
      <c r="F11">
        <v>1620</v>
      </c>
      <c r="G11" s="1">
        <v>10</v>
      </c>
    </row>
    <row r="12" spans="1:7" ht="12.75">
      <c r="A12">
        <v>12</v>
      </c>
      <c r="B12" t="s">
        <v>359</v>
      </c>
      <c r="D12" t="s">
        <v>357</v>
      </c>
      <c r="E12">
        <v>4</v>
      </c>
      <c r="F12">
        <v>1440</v>
      </c>
      <c r="G12" s="1">
        <v>11</v>
      </c>
    </row>
    <row r="13" spans="1:7" ht="12.75">
      <c r="A13">
        <v>14</v>
      </c>
      <c r="B13" t="s">
        <v>360</v>
      </c>
      <c r="C13" t="s">
        <v>234</v>
      </c>
      <c r="D13" t="s">
        <v>357</v>
      </c>
      <c r="E13">
        <v>3</v>
      </c>
      <c r="F13">
        <v>1440</v>
      </c>
      <c r="G13" s="1">
        <v>12</v>
      </c>
    </row>
    <row r="14" spans="1:7" ht="12.75">
      <c r="A14">
        <v>7</v>
      </c>
      <c r="B14" t="s">
        <v>120</v>
      </c>
      <c r="C14" t="s">
        <v>67</v>
      </c>
      <c r="D14" t="s">
        <v>355</v>
      </c>
      <c r="E14">
        <v>5</v>
      </c>
      <c r="F14">
        <v>1000</v>
      </c>
      <c r="G14" s="1">
        <v>13</v>
      </c>
    </row>
    <row r="15" spans="1:7" ht="12.75">
      <c r="A15">
        <v>5</v>
      </c>
      <c r="B15" t="s">
        <v>85</v>
      </c>
      <c r="C15" t="s">
        <v>29</v>
      </c>
      <c r="D15" t="s">
        <v>355</v>
      </c>
      <c r="E15">
        <v>1</v>
      </c>
      <c r="F15">
        <v>430</v>
      </c>
      <c r="G15" s="1">
        <v>14</v>
      </c>
    </row>
    <row r="16" spans="1:7" ht="12.75">
      <c r="A16">
        <v>18</v>
      </c>
      <c r="B16" t="s">
        <v>361</v>
      </c>
      <c r="D16" t="s">
        <v>357</v>
      </c>
      <c r="E16">
        <v>2</v>
      </c>
      <c r="F16">
        <v>390</v>
      </c>
      <c r="G16" s="1">
        <v>15</v>
      </c>
    </row>
    <row r="17" spans="1:7" ht="12.75">
      <c r="A17">
        <v>8</v>
      </c>
      <c r="B17" t="s">
        <v>362</v>
      </c>
      <c r="D17" t="s">
        <v>357</v>
      </c>
      <c r="E17">
        <v>1</v>
      </c>
      <c r="F17">
        <v>200</v>
      </c>
      <c r="G17" s="1">
        <v>16</v>
      </c>
    </row>
    <row r="18" spans="1:7" ht="12.75">
      <c r="A18">
        <v>16</v>
      </c>
      <c r="B18" t="s">
        <v>363</v>
      </c>
      <c r="C18" t="s">
        <v>210</v>
      </c>
      <c r="D18" t="s">
        <v>357</v>
      </c>
      <c r="E18">
        <v>2</v>
      </c>
      <c r="F18">
        <v>90</v>
      </c>
      <c r="G18" s="1">
        <v>17</v>
      </c>
    </row>
    <row r="19" spans="1:7" ht="12.75">
      <c r="A19">
        <v>6</v>
      </c>
      <c r="B19" t="s">
        <v>364</v>
      </c>
      <c r="C19" t="s">
        <v>212</v>
      </c>
      <c r="D19" t="s">
        <v>357</v>
      </c>
      <c r="E19">
        <v>1</v>
      </c>
      <c r="F19">
        <v>10</v>
      </c>
      <c r="G19" s="1">
        <v>18</v>
      </c>
    </row>
    <row r="20" spans="1:7" ht="12.75">
      <c r="A20">
        <v>4</v>
      </c>
      <c r="C20" t="s">
        <v>326</v>
      </c>
      <c r="D20" t="s">
        <v>357</v>
      </c>
      <c r="E20">
        <v>0</v>
      </c>
      <c r="F20">
        <v>0</v>
      </c>
      <c r="G20" s="1">
        <v>19</v>
      </c>
    </row>
    <row r="21" spans="1:7" ht="12.75">
      <c r="A21">
        <v>2</v>
      </c>
      <c r="B21" t="s">
        <v>365</v>
      </c>
      <c r="C21" t="s">
        <v>234</v>
      </c>
      <c r="D21" t="s">
        <v>357</v>
      </c>
      <c r="E21">
        <v>0</v>
      </c>
      <c r="F21">
        <v>0</v>
      </c>
      <c r="G21" s="1">
        <v>20</v>
      </c>
    </row>
    <row r="23" spans="4:6" ht="12.75">
      <c r="D23" t="s">
        <v>9</v>
      </c>
      <c r="E23" s="20">
        <f>+SUM(E2:E21)</f>
        <v>113</v>
      </c>
      <c r="F23" s="20">
        <f>+SUM(F2:F21)</f>
        <v>73000</v>
      </c>
    </row>
    <row r="25" spans="4:7" ht="12.75">
      <c r="D25" t="s">
        <v>357</v>
      </c>
      <c r="E25" s="20">
        <f>+E4+E8+E12+E13+E16+E17+E18+E19+E20+E21</f>
        <v>24</v>
      </c>
      <c r="F25" s="20">
        <f>+F4+F8+F12+F13+F16+F17+F18+F19+F20+F21</f>
        <v>13510</v>
      </c>
      <c r="G25" s="1">
        <f>+G4+G8+G12+G13+G16+G17+G18+G19+G20+G21</f>
        <v>138</v>
      </c>
    </row>
    <row r="26" spans="4:7" ht="12.75">
      <c r="D26" t="s">
        <v>355</v>
      </c>
      <c r="E26" s="20">
        <f>+E2+E3+E5+E6+E7+E9+E10+E11+E14+E15</f>
        <v>89</v>
      </c>
      <c r="F26" s="20">
        <f>+F2+F3+F5+F6+F7+F9+F10+F11+F14+F15</f>
        <v>59490</v>
      </c>
      <c r="G26" s="1">
        <f>+G2+G3+G5+G6+G7+G9+G10+G11+G14+G15</f>
        <v>72</v>
      </c>
    </row>
    <row r="28" ht="12.75">
      <c r="B28" t="s">
        <v>366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2014-01-23T14:52:04Z</cp:lastPrinted>
  <dcterms:modified xsi:type="dcterms:W3CDTF">2014-01-23T21:52:44Z</dcterms:modified>
  <cp:category/>
  <cp:version/>
  <cp:contentType/>
  <cp:contentStatus/>
  <cp:revision>34</cp:revision>
</cp:coreProperties>
</file>